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<sst xmlns="http://schemas.openxmlformats.org/spreadsheetml/2006/main" count="125" uniqueCount="63">
  <si>
    <t>март</t>
  </si>
  <si>
    <t>май</t>
  </si>
  <si>
    <t>июнь</t>
  </si>
  <si>
    <t>июль</t>
  </si>
  <si>
    <t>куб м</t>
  </si>
  <si>
    <t>куб. м</t>
  </si>
  <si>
    <t>Итого по школам</t>
  </si>
  <si>
    <t>Итого по ДОУ</t>
  </si>
  <si>
    <t>Итого по образованию</t>
  </si>
  <si>
    <t>ед. изм.</t>
  </si>
  <si>
    <t>апрель</t>
  </si>
  <si>
    <t>январь</t>
  </si>
  <si>
    <t>август</t>
  </si>
  <si>
    <t>октябрь</t>
  </si>
  <si>
    <t>куб.м</t>
  </si>
  <si>
    <t xml:space="preserve"> руб.</t>
  </si>
  <si>
    <t>руб.</t>
  </si>
  <si>
    <t>ММБУК ММР "МКИО"</t>
  </si>
  <si>
    <t>МКОУ СОШ с. Кремово</t>
  </si>
  <si>
    <t>МКОУ СОШ с. Ляличи</t>
  </si>
  <si>
    <t>МОБУ СОШ с. Михайловка им. Крушанова</t>
  </si>
  <si>
    <t>МКОУ СОШ с. Абрамовка</t>
  </si>
  <si>
    <t>МОБУ СОШ с. Ивановка</t>
  </si>
  <si>
    <t>МКОУ СОШ с. Ширяевка</t>
  </si>
  <si>
    <t>МКОУ НОШ с. Горное</t>
  </si>
  <si>
    <t>МОБУ СОШ  № 2     пос. Новошахтинский</t>
  </si>
  <si>
    <t>МКОУ СОШ № 1     пос. Новошахтинский</t>
  </si>
  <si>
    <t>МКОУ СОШ  с. Осиновка</t>
  </si>
  <si>
    <t>февраль</t>
  </si>
  <si>
    <t>сентябрь</t>
  </si>
  <si>
    <t>ноябрь</t>
  </si>
  <si>
    <t>декабрь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</si>
  <si>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</si>
  <si>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</si>
  <si>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</si>
  <si>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</si>
  <si>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</si>
  <si>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</si>
  <si>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МОБУ ДОД ЦДТ с. Михайловка</t>
  </si>
  <si>
    <t>МОБУ ДОД ДЮСШ с.Михайловка</t>
  </si>
  <si>
    <t>Всего по учреждениям</t>
  </si>
  <si>
    <t>МБОУ ДОД "Детская школа искусств" с.Михайловка</t>
  </si>
  <si>
    <t>Лимиты бюджетных средств на водопотребление в 2016 году для 
учреждений, финансируемых из средств  местного бюджета</t>
  </si>
  <si>
    <t xml:space="preserve">Тарифы: ООО "Водоканал Михайловский" -на 2016 год -28,43 руб/куб.м; </t>
  </si>
  <si>
    <t xml:space="preserve"> КГУП "Примтеплоэнерго" для потребителей Новошахтинского ГП на 2016 год - 30,15 руб./куб.м  </t>
  </si>
  <si>
    <t xml:space="preserve"> КГУП "Примтеплоэнерго" для потребителей Ивановского СП на 2016 год - 35,68 руб./куб.м  </t>
  </si>
  <si>
    <t>МКУ "УОТОД АММР"</t>
  </si>
  <si>
    <t xml:space="preserve">индекс-дефлятор - 107,4% </t>
  </si>
  <si>
    <t>Наименование
потребителей</t>
  </si>
  <si>
    <t>в том  числе по месяцам</t>
  </si>
  <si>
    <t xml:space="preserve">  ООО "Союз-К" на 2016 год-22,97 руб./куб.м</t>
  </si>
  <si>
    <t>Лимит на
2016 год</t>
  </si>
  <si>
    <t xml:space="preserve"> МКОУ СОШ с. Первомайское (с учетом ООШ с.Степное)</t>
  </si>
  <si>
    <t>МДОБУ "Березка" (с.Михайловка)</t>
  </si>
  <si>
    <t>МДОБУ "Березка" (с.Ляличи)</t>
  </si>
  <si>
    <t>МДОБУ "Журавлик" с.Ивановка (с.Горное)</t>
  </si>
  <si>
    <t xml:space="preserve"> тыс. </t>
  </si>
  <si>
    <t>МБУ «МФЦ» с.Михайловка</t>
  </si>
  <si>
    <t>Новошахтинский ТОСП</t>
  </si>
  <si>
    <t>Ивановский ТОСП</t>
  </si>
  <si>
    <t>Кремово ТОСП</t>
  </si>
  <si>
    <t>Итого МБУ «МФЦ»</t>
  </si>
  <si>
    <t>Приложение 5
к постановлению администрации  
Михайловского муниципального района
от 27.08.2015 № 712-па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</si>
</sst>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right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K1" sqref="K1:S1"/>
    </sheetView>
  </sheetViews>
  <sheetFormatPr defaultColWidth="9.00390625" defaultRowHeight="12.75"/>
  <cols>
    <col min="1" max="1" width="15.00390625" style="1" customWidth="1"/>
    <col min="2" max="2" width="8.125" style="1" customWidth="1"/>
    <col min="3" max="3" width="12.625" style="32" customWidth="1"/>
    <col min="4" max="4" width="9.75390625" style="21" customWidth="1"/>
    <col min="5" max="7" width="9.625" style="21" customWidth="1"/>
    <col min="8" max="8" width="8.75390625" style="21" customWidth="1"/>
    <col min="9" max="11" width="9.875" style="21" customWidth="1"/>
    <col min="12" max="12" width="9.375" style="21" customWidth="1"/>
    <col min="13" max="13" width="8.75390625" style="21" customWidth="1"/>
    <col min="14" max="14" width="9.375" style="21" customWidth="1"/>
    <col min="15" max="15" width="9.25390625" style="21" customWidth="1"/>
    <col min="16" max="16" width="0.875" style="1" customWidth="1"/>
    <col min="17" max="17" width="0.74609375" style="1" customWidth="1"/>
    <col min="18" max="18" width="0.875" style="1" customWidth="1"/>
    <col min="19" max="19" width="6.125" style="1" hidden="1" customWidth="1"/>
    <col min="20" max="16384" width="9.125" style="1" customWidth="1"/>
  </cols>
  <sheetData>
    <row r="1" spans="1:19" ht="61.5" customHeight="1">
      <c r="A1" s="12"/>
      <c r="B1" s="13"/>
      <c r="C1" s="28"/>
      <c r="D1" s="14"/>
      <c r="E1" s="14"/>
      <c r="F1" s="14"/>
      <c r="G1" s="14"/>
      <c r="H1" s="14"/>
      <c r="I1" s="14"/>
      <c r="J1" s="14"/>
      <c r="K1" s="44" t="s">
        <v>62</v>
      </c>
      <c r="L1" s="44"/>
      <c r="M1" s="44"/>
      <c r="N1" s="44"/>
      <c r="O1" s="44"/>
      <c r="P1" s="44"/>
      <c r="Q1" s="44"/>
      <c r="R1" s="44"/>
      <c r="S1" s="44"/>
    </row>
    <row r="2" spans="1:19" ht="37.5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 customHeight="1">
      <c r="A3" s="13"/>
      <c r="B3" s="13"/>
      <c r="C3" s="53" t="s">
        <v>43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2"/>
      <c r="Q3" s="3"/>
      <c r="R3" s="3"/>
      <c r="S3" s="3"/>
    </row>
    <row r="4" spans="1:19" ht="12.75" customHeight="1">
      <c r="A4" s="13"/>
      <c r="B4" s="13"/>
      <c r="C4" s="48" t="s">
        <v>44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"/>
      <c r="R4" s="4"/>
      <c r="S4" s="4"/>
    </row>
    <row r="5" spans="1:19" ht="12.75" customHeight="1">
      <c r="A5" s="13"/>
      <c r="B5" s="13"/>
      <c r="C5" s="48" t="s">
        <v>45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"/>
      <c r="R5" s="4"/>
      <c r="S5" s="4"/>
    </row>
    <row r="6" spans="1:19" ht="12.75" customHeight="1">
      <c r="A6" s="13"/>
      <c r="B6" s="13"/>
      <c r="C6" s="48" t="s">
        <v>50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2"/>
      <c r="Q6" s="4"/>
      <c r="R6" s="4"/>
      <c r="S6" s="4"/>
    </row>
    <row r="7" spans="1:19" ht="12.75">
      <c r="A7" s="13"/>
      <c r="B7" s="13"/>
      <c r="C7" s="54" t="s">
        <v>47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6"/>
      <c r="R7" s="6"/>
      <c r="S7" s="6"/>
    </row>
    <row r="8" spans="1:19" ht="12.75">
      <c r="A8" s="13"/>
      <c r="B8" s="13"/>
      <c r="C8" s="2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  <c r="R8" s="6"/>
      <c r="S8" s="6"/>
    </row>
    <row r="9" spans="1:18" s="23" customFormat="1" ht="18.75" customHeight="1">
      <c r="A9" s="38" t="s">
        <v>48</v>
      </c>
      <c r="B9" s="41" t="s">
        <v>9</v>
      </c>
      <c r="C9" s="42" t="s">
        <v>51</v>
      </c>
      <c r="D9" s="55" t="s">
        <v>49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22"/>
      <c r="Q9" s="22"/>
      <c r="R9" s="22"/>
    </row>
    <row r="10" spans="1:15" ht="12.75">
      <c r="A10" s="39"/>
      <c r="B10" s="39"/>
      <c r="C10" s="43"/>
      <c r="D10" s="17" t="s">
        <v>11</v>
      </c>
      <c r="E10" s="17" t="s">
        <v>28</v>
      </c>
      <c r="F10" s="17" t="s">
        <v>0</v>
      </c>
      <c r="G10" s="17" t="s">
        <v>10</v>
      </c>
      <c r="H10" s="17" t="s">
        <v>1</v>
      </c>
      <c r="I10" s="17" t="s">
        <v>2</v>
      </c>
      <c r="J10" s="17" t="s">
        <v>3</v>
      </c>
      <c r="K10" s="17" t="s">
        <v>12</v>
      </c>
      <c r="L10" s="17" t="s">
        <v>29</v>
      </c>
      <c r="M10" s="17" t="s">
        <v>13</v>
      </c>
      <c r="N10" s="17" t="s">
        <v>30</v>
      </c>
      <c r="O10" s="17" t="s">
        <v>31</v>
      </c>
    </row>
    <row r="11" spans="1:15" s="8" customFormat="1" ht="12.75">
      <c r="A11" s="33" t="s">
        <v>17</v>
      </c>
      <c r="B11" s="15" t="s">
        <v>14</v>
      </c>
      <c r="C11" s="26">
        <f aca="true" t="shared" si="0" ref="C11:C64">D11+E11+F11+G11+H11+I11+J11+K11+L11+M11+N11+O11</f>
        <v>156</v>
      </c>
      <c r="D11" s="25">
        <v>13</v>
      </c>
      <c r="E11" s="25">
        <v>13</v>
      </c>
      <c r="F11" s="25">
        <v>13</v>
      </c>
      <c r="G11" s="25">
        <v>13</v>
      </c>
      <c r="H11" s="25">
        <v>13</v>
      </c>
      <c r="I11" s="25">
        <v>13</v>
      </c>
      <c r="J11" s="25">
        <v>13</v>
      </c>
      <c r="K11" s="25">
        <v>13</v>
      </c>
      <c r="L11" s="25">
        <v>13</v>
      </c>
      <c r="M11" s="25">
        <v>13</v>
      </c>
      <c r="N11" s="25">
        <v>13</v>
      </c>
      <c r="O11" s="25">
        <v>13</v>
      </c>
    </row>
    <row r="12" spans="1:15" s="8" customFormat="1" ht="13.5" customHeight="1">
      <c r="A12" s="40"/>
      <c r="B12" s="15" t="s">
        <v>15</v>
      </c>
      <c r="C12" s="26">
        <f t="shared" si="0"/>
        <v>4435.080000000001</v>
      </c>
      <c r="D12" s="25">
        <f>D11*28.43</f>
        <v>369.59</v>
      </c>
      <c r="E12" s="25">
        <f aca="true" t="shared" si="1" ref="E12:O12">E11*28.43</f>
        <v>369.59</v>
      </c>
      <c r="F12" s="25">
        <f t="shared" si="1"/>
        <v>369.59</v>
      </c>
      <c r="G12" s="25">
        <f t="shared" si="1"/>
        <v>369.59</v>
      </c>
      <c r="H12" s="25">
        <f t="shared" si="1"/>
        <v>369.59</v>
      </c>
      <c r="I12" s="25">
        <f t="shared" si="1"/>
        <v>369.59</v>
      </c>
      <c r="J12" s="25">
        <f t="shared" si="1"/>
        <v>369.59</v>
      </c>
      <c r="K12" s="25">
        <f t="shared" si="1"/>
        <v>369.59</v>
      </c>
      <c r="L12" s="25">
        <f t="shared" si="1"/>
        <v>369.59</v>
      </c>
      <c r="M12" s="25">
        <f t="shared" si="1"/>
        <v>369.59</v>
      </c>
      <c r="N12" s="25">
        <f t="shared" si="1"/>
        <v>369.59</v>
      </c>
      <c r="O12" s="25">
        <f t="shared" si="1"/>
        <v>369.59</v>
      </c>
    </row>
    <row r="13" spans="1:15" s="8" customFormat="1" ht="17.25" customHeight="1">
      <c r="A13" s="33" t="s">
        <v>46</v>
      </c>
      <c r="B13" s="15" t="s">
        <v>5</v>
      </c>
      <c r="C13" s="26">
        <f t="shared" si="0"/>
        <v>571</v>
      </c>
      <c r="D13" s="25">
        <v>48</v>
      </c>
      <c r="E13" s="25">
        <v>47</v>
      </c>
      <c r="F13" s="25">
        <v>48</v>
      </c>
      <c r="G13" s="25">
        <v>49</v>
      </c>
      <c r="H13" s="25">
        <v>47</v>
      </c>
      <c r="I13" s="25">
        <v>47</v>
      </c>
      <c r="J13" s="25">
        <v>47</v>
      </c>
      <c r="K13" s="25">
        <v>47</v>
      </c>
      <c r="L13" s="25">
        <v>48</v>
      </c>
      <c r="M13" s="25">
        <v>48</v>
      </c>
      <c r="N13" s="25">
        <v>47</v>
      </c>
      <c r="O13" s="25">
        <v>48</v>
      </c>
    </row>
    <row r="14" spans="1:15" s="8" customFormat="1" ht="17.25" customHeight="1">
      <c r="A14" s="40"/>
      <c r="B14" s="15" t="s">
        <v>16</v>
      </c>
      <c r="C14" s="26">
        <f t="shared" si="0"/>
        <v>16233.529999999995</v>
      </c>
      <c r="D14" s="25">
        <f>D13*28.43</f>
        <v>1364.6399999999999</v>
      </c>
      <c r="E14" s="25">
        <f aca="true" t="shared" si="2" ref="E14:O14">E13*28.43</f>
        <v>1336.21</v>
      </c>
      <c r="F14" s="25">
        <f t="shared" si="2"/>
        <v>1364.6399999999999</v>
      </c>
      <c r="G14" s="25">
        <f t="shared" si="2"/>
        <v>1393.07</v>
      </c>
      <c r="H14" s="25">
        <f t="shared" si="2"/>
        <v>1336.21</v>
      </c>
      <c r="I14" s="25">
        <f t="shared" si="2"/>
        <v>1336.21</v>
      </c>
      <c r="J14" s="25">
        <f t="shared" si="2"/>
        <v>1336.21</v>
      </c>
      <c r="K14" s="25">
        <f t="shared" si="2"/>
        <v>1336.21</v>
      </c>
      <c r="L14" s="25">
        <f t="shared" si="2"/>
        <v>1364.6399999999999</v>
      </c>
      <c r="M14" s="25">
        <f t="shared" si="2"/>
        <v>1364.6399999999999</v>
      </c>
      <c r="N14" s="25">
        <f t="shared" si="2"/>
        <v>1336.21</v>
      </c>
      <c r="O14" s="25">
        <f t="shared" si="2"/>
        <v>1364.6399999999999</v>
      </c>
    </row>
    <row r="15" spans="1:15" s="8" customFormat="1" ht="23.25" customHeight="1">
      <c r="A15" s="33" t="s">
        <v>41</v>
      </c>
      <c r="B15" s="15" t="s">
        <v>5</v>
      </c>
      <c r="C15" s="26">
        <f t="shared" si="0"/>
        <v>21</v>
      </c>
      <c r="D15" s="25">
        <v>2</v>
      </c>
      <c r="E15" s="25">
        <v>2</v>
      </c>
      <c r="F15" s="25">
        <v>2</v>
      </c>
      <c r="G15" s="25">
        <v>2</v>
      </c>
      <c r="H15" s="25">
        <v>2</v>
      </c>
      <c r="I15" s="25">
        <v>1</v>
      </c>
      <c r="J15" s="25">
        <v>1</v>
      </c>
      <c r="K15" s="25">
        <v>1</v>
      </c>
      <c r="L15" s="25">
        <v>2</v>
      </c>
      <c r="M15" s="25">
        <v>2</v>
      </c>
      <c r="N15" s="25">
        <v>2</v>
      </c>
      <c r="O15" s="25">
        <v>2</v>
      </c>
    </row>
    <row r="16" spans="1:15" s="8" customFormat="1" ht="27.75" customHeight="1">
      <c r="A16" s="40"/>
      <c r="B16" s="15" t="s">
        <v>15</v>
      </c>
      <c r="C16" s="26">
        <f t="shared" si="0"/>
        <v>633.1499999999999</v>
      </c>
      <c r="D16" s="25">
        <f>D15*30.15</f>
        <v>60.3</v>
      </c>
      <c r="E16" s="25">
        <f aca="true" t="shared" si="3" ref="E16:O16">E15*30.15</f>
        <v>60.3</v>
      </c>
      <c r="F16" s="25">
        <f t="shared" si="3"/>
        <v>60.3</v>
      </c>
      <c r="G16" s="25">
        <f t="shared" si="3"/>
        <v>60.3</v>
      </c>
      <c r="H16" s="25">
        <f t="shared" si="3"/>
        <v>60.3</v>
      </c>
      <c r="I16" s="25">
        <f t="shared" si="3"/>
        <v>30.15</v>
      </c>
      <c r="J16" s="25">
        <f t="shared" si="3"/>
        <v>30.15</v>
      </c>
      <c r="K16" s="25">
        <f t="shared" si="3"/>
        <v>30.15</v>
      </c>
      <c r="L16" s="25">
        <f t="shared" si="3"/>
        <v>60.3</v>
      </c>
      <c r="M16" s="25">
        <f t="shared" si="3"/>
        <v>60.3</v>
      </c>
      <c r="N16" s="25">
        <f t="shared" si="3"/>
        <v>60.3</v>
      </c>
      <c r="O16" s="25">
        <f t="shared" si="3"/>
        <v>60.3</v>
      </c>
    </row>
    <row r="17" spans="1:15" s="8" customFormat="1" ht="15.75" customHeight="1">
      <c r="A17" s="33" t="s">
        <v>21</v>
      </c>
      <c r="B17" s="15" t="s">
        <v>4</v>
      </c>
      <c r="C17" s="26">
        <f>D17+E17+F17+G17+H17+I17+J17+K17+L17+M17+N17+O17</f>
        <v>400</v>
      </c>
      <c r="D17" s="25">
        <v>33.33</v>
      </c>
      <c r="E17" s="25">
        <v>33.33</v>
      </c>
      <c r="F17" s="25">
        <v>33.34</v>
      </c>
      <c r="G17" s="25">
        <v>33.33</v>
      </c>
      <c r="H17" s="25">
        <v>33.33</v>
      </c>
      <c r="I17" s="25">
        <v>33.34</v>
      </c>
      <c r="J17" s="25">
        <v>33.33</v>
      </c>
      <c r="K17" s="25">
        <v>33.33</v>
      </c>
      <c r="L17" s="25">
        <v>33.34</v>
      </c>
      <c r="M17" s="25">
        <v>33.33</v>
      </c>
      <c r="N17" s="25">
        <v>33.33</v>
      </c>
      <c r="O17" s="25">
        <v>33.34</v>
      </c>
    </row>
    <row r="18" spans="1:15" s="8" customFormat="1" ht="17.25" customHeight="1">
      <c r="A18" s="40"/>
      <c r="B18" s="15" t="s">
        <v>15</v>
      </c>
      <c r="C18" s="26">
        <f t="shared" si="0"/>
        <v>11371.999999999998</v>
      </c>
      <c r="D18" s="25">
        <f>D17*28.43</f>
        <v>947.5718999999999</v>
      </c>
      <c r="E18" s="25">
        <f aca="true" t="shared" si="4" ref="E18:O18">E17*28.43</f>
        <v>947.5718999999999</v>
      </c>
      <c r="F18" s="25">
        <f t="shared" si="4"/>
        <v>947.8562000000001</v>
      </c>
      <c r="G18" s="25">
        <f t="shared" si="4"/>
        <v>947.5718999999999</v>
      </c>
      <c r="H18" s="25">
        <f t="shared" si="4"/>
        <v>947.5718999999999</v>
      </c>
      <c r="I18" s="25">
        <f t="shared" si="4"/>
        <v>947.8562000000001</v>
      </c>
      <c r="J18" s="25">
        <f t="shared" si="4"/>
        <v>947.5718999999999</v>
      </c>
      <c r="K18" s="25">
        <f t="shared" si="4"/>
        <v>947.5718999999999</v>
      </c>
      <c r="L18" s="25">
        <f t="shared" si="4"/>
        <v>947.8562000000001</v>
      </c>
      <c r="M18" s="25">
        <f t="shared" si="4"/>
        <v>947.5718999999999</v>
      </c>
      <c r="N18" s="25">
        <f t="shared" si="4"/>
        <v>947.5718999999999</v>
      </c>
      <c r="O18" s="25">
        <f t="shared" si="4"/>
        <v>947.8562000000001</v>
      </c>
    </row>
    <row r="19" spans="1:15" s="9" customFormat="1" ht="15.75" customHeight="1">
      <c r="A19" s="33" t="s">
        <v>22</v>
      </c>
      <c r="B19" s="15" t="s">
        <v>5</v>
      </c>
      <c r="C19" s="26">
        <f t="shared" si="0"/>
        <v>1200</v>
      </c>
      <c r="D19" s="25">
        <v>100</v>
      </c>
      <c r="E19" s="25">
        <v>100</v>
      </c>
      <c r="F19" s="25">
        <v>100</v>
      </c>
      <c r="G19" s="25">
        <v>100</v>
      </c>
      <c r="H19" s="25">
        <v>100</v>
      </c>
      <c r="I19" s="25">
        <v>100</v>
      </c>
      <c r="J19" s="25">
        <v>100</v>
      </c>
      <c r="K19" s="25">
        <v>100</v>
      </c>
      <c r="L19" s="25">
        <v>100</v>
      </c>
      <c r="M19" s="25">
        <v>100</v>
      </c>
      <c r="N19" s="25">
        <v>100</v>
      </c>
      <c r="O19" s="25">
        <v>100</v>
      </c>
    </row>
    <row r="20" spans="1:15" s="9" customFormat="1" ht="16.5" customHeight="1">
      <c r="A20" s="40"/>
      <c r="B20" s="15" t="s">
        <v>15</v>
      </c>
      <c r="C20" s="26">
        <f t="shared" si="0"/>
        <v>42816</v>
      </c>
      <c r="D20" s="25">
        <f>D19*35.68</f>
        <v>3568</v>
      </c>
      <c r="E20" s="25">
        <f aca="true" t="shared" si="5" ref="E20:O20">E19*35.68</f>
        <v>3568</v>
      </c>
      <c r="F20" s="25">
        <f t="shared" si="5"/>
        <v>3568</v>
      </c>
      <c r="G20" s="25">
        <f t="shared" si="5"/>
        <v>3568</v>
      </c>
      <c r="H20" s="25">
        <f t="shared" si="5"/>
        <v>3568</v>
      </c>
      <c r="I20" s="25">
        <f t="shared" si="5"/>
        <v>3568</v>
      </c>
      <c r="J20" s="25">
        <f t="shared" si="5"/>
        <v>3568</v>
      </c>
      <c r="K20" s="25">
        <f t="shared" si="5"/>
        <v>3568</v>
      </c>
      <c r="L20" s="25">
        <f t="shared" si="5"/>
        <v>3568</v>
      </c>
      <c r="M20" s="25">
        <f t="shared" si="5"/>
        <v>3568</v>
      </c>
      <c r="N20" s="25">
        <f t="shared" si="5"/>
        <v>3568</v>
      </c>
      <c r="O20" s="25">
        <f t="shared" si="5"/>
        <v>3568</v>
      </c>
    </row>
    <row r="21" spans="1:15" s="9" customFormat="1" ht="15.75" customHeight="1">
      <c r="A21" s="33" t="s">
        <v>18</v>
      </c>
      <c r="B21" s="15" t="s">
        <v>5</v>
      </c>
      <c r="C21" s="26">
        <f t="shared" si="0"/>
        <v>200.00000000000003</v>
      </c>
      <c r="D21" s="25">
        <v>16.67</v>
      </c>
      <c r="E21" s="25">
        <v>16.67</v>
      </c>
      <c r="F21" s="25">
        <v>16.66</v>
      </c>
      <c r="G21" s="25">
        <v>16.67</v>
      </c>
      <c r="H21" s="25">
        <v>16.67</v>
      </c>
      <c r="I21" s="25">
        <v>16.66</v>
      </c>
      <c r="J21" s="25">
        <v>16.67</v>
      </c>
      <c r="K21" s="25">
        <v>16.67</v>
      </c>
      <c r="L21" s="25">
        <v>16.66</v>
      </c>
      <c r="M21" s="25">
        <v>16.67</v>
      </c>
      <c r="N21" s="25">
        <v>16.67</v>
      </c>
      <c r="O21" s="25">
        <v>16.66</v>
      </c>
    </row>
    <row r="22" spans="1:15" s="9" customFormat="1" ht="15.75" customHeight="1">
      <c r="A22" s="40"/>
      <c r="B22" s="15" t="s">
        <v>16</v>
      </c>
      <c r="C22" s="26">
        <f t="shared" si="0"/>
        <v>4594</v>
      </c>
      <c r="D22" s="25">
        <f>D21*22.97</f>
        <v>382.9099</v>
      </c>
      <c r="E22" s="25">
        <f aca="true" t="shared" si="6" ref="E22:O22">E21*22.97</f>
        <v>382.9099</v>
      </c>
      <c r="F22" s="25">
        <f t="shared" si="6"/>
        <v>382.68019999999996</v>
      </c>
      <c r="G22" s="25">
        <f t="shared" si="6"/>
        <v>382.9099</v>
      </c>
      <c r="H22" s="25">
        <f t="shared" si="6"/>
        <v>382.9099</v>
      </c>
      <c r="I22" s="25">
        <f t="shared" si="6"/>
        <v>382.68019999999996</v>
      </c>
      <c r="J22" s="25">
        <f t="shared" si="6"/>
        <v>382.9099</v>
      </c>
      <c r="K22" s="25">
        <f t="shared" si="6"/>
        <v>382.9099</v>
      </c>
      <c r="L22" s="25">
        <f t="shared" si="6"/>
        <v>382.68019999999996</v>
      </c>
      <c r="M22" s="25">
        <f t="shared" si="6"/>
        <v>382.9099</v>
      </c>
      <c r="N22" s="25">
        <f t="shared" si="6"/>
        <v>382.9099</v>
      </c>
      <c r="O22" s="25">
        <f t="shared" si="6"/>
        <v>382.68019999999996</v>
      </c>
    </row>
    <row r="23" spans="1:15" s="9" customFormat="1" ht="15.75" customHeight="1">
      <c r="A23" s="33" t="s">
        <v>19</v>
      </c>
      <c r="B23" s="15" t="s">
        <v>5</v>
      </c>
      <c r="C23" s="26">
        <f>D23+E23+F23+G23+H23+I23+J23+K23+L23+M23+N23+O23</f>
        <v>242.11</v>
      </c>
      <c r="D23" s="25">
        <v>20.18</v>
      </c>
      <c r="E23" s="25">
        <v>20.17</v>
      </c>
      <c r="F23" s="25">
        <v>20.18</v>
      </c>
      <c r="G23" s="25">
        <v>20.17</v>
      </c>
      <c r="H23" s="25">
        <v>20.18</v>
      </c>
      <c r="I23" s="25">
        <v>20.17</v>
      </c>
      <c r="J23" s="25">
        <v>20.18</v>
      </c>
      <c r="K23" s="25">
        <v>20.17</v>
      </c>
      <c r="L23" s="25">
        <v>20.18</v>
      </c>
      <c r="M23" s="25">
        <v>20.18</v>
      </c>
      <c r="N23" s="25">
        <v>20.17</v>
      </c>
      <c r="O23" s="25">
        <v>20.18</v>
      </c>
    </row>
    <row r="24" spans="1:15" s="9" customFormat="1" ht="18.75" customHeight="1">
      <c r="A24" s="40"/>
      <c r="B24" s="15" t="s">
        <v>16</v>
      </c>
      <c r="C24" s="26">
        <f>D24+E24+F24+G24+H24+I24+J24+K24+L24+M24+N24+O24</f>
        <v>5365.5741</v>
      </c>
      <c r="D24" s="25">
        <f>D23*22.97</f>
        <v>463.53459999999995</v>
      </c>
      <c r="E24" s="25">
        <f>E23*21.39</f>
        <v>431.4363000000001</v>
      </c>
      <c r="F24" s="25">
        <f>F23*21.39</f>
        <v>431.6502</v>
      </c>
      <c r="G24" s="25">
        <f>G23*21.39</f>
        <v>431.4363000000001</v>
      </c>
      <c r="H24" s="25">
        <f>H23*21.39</f>
        <v>431.6502</v>
      </c>
      <c r="I24" s="25">
        <f>I23*21.39</f>
        <v>431.4363000000001</v>
      </c>
      <c r="J24" s="25">
        <f aca="true" t="shared" si="7" ref="J24:O24">J23*22.67</f>
        <v>457.48060000000004</v>
      </c>
      <c r="K24" s="25">
        <f t="shared" si="7"/>
        <v>457.2539000000001</v>
      </c>
      <c r="L24" s="25">
        <f t="shared" si="7"/>
        <v>457.48060000000004</v>
      </c>
      <c r="M24" s="25">
        <f t="shared" si="7"/>
        <v>457.48060000000004</v>
      </c>
      <c r="N24" s="25">
        <f t="shared" si="7"/>
        <v>457.2539000000001</v>
      </c>
      <c r="O24" s="25">
        <f t="shared" si="7"/>
        <v>457.48060000000004</v>
      </c>
    </row>
    <row r="25" spans="1:15" s="8" customFormat="1" ht="18.75" customHeight="1">
      <c r="A25" s="33" t="s">
        <v>20</v>
      </c>
      <c r="B25" s="15" t="s">
        <v>5</v>
      </c>
      <c r="C25" s="26">
        <f t="shared" si="0"/>
        <v>2114.0000000000005</v>
      </c>
      <c r="D25" s="25">
        <v>176.17</v>
      </c>
      <c r="E25" s="25">
        <v>176.17</v>
      </c>
      <c r="F25" s="25">
        <v>176.16</v>
      </c>
      <c r="G25" s="25">
        <v>176.17</v>
      </c>
      <c r="H25" s="25">
        <v>176.17</v>
      </c>
      <c r="I25" s="25">
        <v>176.16</v>
      </c>
      <c r="J25" s="25">
        <v>176.17</v>
      </c>
      <c r="K25" s="25">
        <v>176.17</v>
      </c>
      <c r="L25" s="25">
        <v>176.16</v>
      </c>
      <c r="M25" s="25">
        <v>176.17</v>
      </c>
      <c r="N25" s="25">
        <v>176.17</v>
      </c>
      <c r="O25" s="25">
        <v>176.16</v>
      </c>
    </row>
    <row r="26" spans="1:15" s="8" customFormat="1" ht="22.5" customHeight="1">
      <c r="A26" s="40"/>
      <c r="B26" s="15" t="s">
        <v>15</v>
      </c>
      <c r="C26" s="26">
        <f t="shared" si="0"/>
        <v>60101.01999999998</v>
      </c>
      <c r="D26" s="25">
        <f>D25*28.43</f>
        <v>5008.513099999999</v>
      </c>
      <c r="E26" s="25">
        <f aca="true" t="shared" si="8" ref="E26:O26">E25*28.43</f>
        <v>5008.513099999999</v>
      </c>
      <c r="F26" s="25">
        <f t="shared" si="8"/>
        <v>5008.2288</v>
      </c>
      <c r="G26" s="25">
        <f t="shared" si="8"/>
        <v>5008.513099999999</v>
      </c>
      <c r="H26" s="25">
        <f t="shared" si="8"/>
        <v>5008.513099999999</v>
      </c>
      <c r="I26" s="25">
        <f t="shared" si="8"/>
        <v>5008.2288</v>
      </c>
      <c r="J26" s="25">
        <f t="shared" si="8"/>
        <v>5008.513099999999</v>
      </c>
      <c r="K26" s="25">
        <f t="shared" si="8"/>
        <v>5008.513099999999</v>
      </c>
      <c r="L26" s="25">
        <f t="shared" si="8"/>
        <v>5008.2288</v>
      </c>
      <c r="M26" s="25">
        <f t="shared" si="8"/>
        <v>5008.513099999999</v>
      </c>
      <c r="N26" s="25">
        <f t="shared" si="8"/>
        <v>5008.513099999999</v>
      </c>
      <c r="O26" s="25">
        <f t="shared" si="8"/>
        <v>5008.2288</v>
      </c>
    </row>
    <row r="27" spans="1:15" s="8" customFormat="1" ht="15.75" customHeight="1">
      <c r="A27" s="33" t="s">
        <v>27</v>
      </c>
      <c r="B27" s="15" t="s">
        <v>5</v>
      </c>
      <c r="C27" s="26">
        <f t="shared" si="0"/>
        <v>467.3999999999999</v>
      </c>
      <c r="D27" s="24">
        <v>38.95</v>
      </c>
      <c r="E27" s="24">
        <v>38.95</v>
      </c>
      <c r="F27" s="24">
        <v>38.95</v>
      </c>
      <c r="G27" s="24">
        <v>38.95</v>
      </c>
      <c r="H27" s="24">
        <v>38.95</v>
      </c>
      <c r="I27" s="24">
        <v>38.95</v>
      </c>
      <c r="J27" s="24">
        <v>38.95</v>
      </c>
      <c r="K27" s="24">
        <v>38.95</v>
      </c>
      <c r="L27" s="24">
        <v>38.95</v>
      </c>
      <c r="M27" s="24">
        <v>38.95</v>
      </c>
      <c r="N27" s="24">
        <v>38.95</v>
      </c>
      <c r="O27" s="24">
        <v>38.95</v>
      </c>
    </row>
    <row r="28" spans="1:15" s="8" customFormat="1" ht="12.75" customHeight="1">
      <c r="A28" s="40"/>
      <c r="B28" s="15" t="s">
        <v>16</v>
      </c>
      <c r="C28" s="26">
        <f t="shared" si="0"/>
        <v>13288.182</v>
      </c>
      <c r="D28" s="25">
        <f>D27*28.43</f>
        <v>1107.3485</v>
      </c>
      <c r="E28" s="25">
        <f aca="true" t="shared" si="9" ref="E28:O28">E27*28.43</f>
        <v>1107.3485</v>
      </c>
      <c r="F28" s="25">
        <f t="shared" si="9"/>
        <v>1107.3485</v>
      </c>
      <c r="G28" s="25">
        <f t="shared" si="9"/>
        <v>1107.3485</v>
      </c>
      <c r="H28" s="25">
        <f t="shared" si="9"/>
        <v>1107.3485</v>
      </c>
      <c r="I28" s="25">
        <f t="shared" si="9"/>
        <v>1107.3485</v>
      </c>
      <c r="J28" s="25">
        <f t="shared" si="9"/>
        <v>1107.3485</v>
      </c>
      <c r="K28" s="25">
        <f t="shared" si="9"/>
        <v>1107.3485</v>
      </c>
      <c r="L28" s="25">
        <f t="shared" si="9"/>
        <v>1107.3485</v>
      </c>
      <c r="M28" s="25">
        <f t="shared" si="9"/>
        <v>1107.3485</v>
      </c>
      <c r="N28" s="25">
        <f t="shared" si="9"/>
        <v>1107.3485</v>
      </c>
      <c r="O28" s="25">
        <f t="shared" si="9"/>
        <v>1107.3485</v>
      </c>
    </row>
    <row r="29" spans="1:15" s="8" customFormat="1" ht="24.75" customHeight="1">
      <c r="A29" s="33" t="s">
        <v>52</v>
      </c>
      <c r="B29" s="15" t="s">
        <v>5</v>
      </c>
      <c r="C29" s="26">
        <f t="shared" si="0"/>
        <v>794.3000000000002</v>
      </c>
      <c r="D29" s="24">
        <v>66.2</v>
      </c>
      <c r="E29" s="24">
        <v>66.19</v>
      </c>
      <c r="F29" s="24">
        <v>66.19</v>
      </c>
      <c r="G29" s="24">
        <v>66.19</v>
      </c>
      <c r="H29" s="24">
        <v>66.19</v>
      </c>
      <c r="I29" s="24">
        <v>66.19</v>
      </c>
      <c r="J29" s="25">
        <v>66.2</v>
      </c>
      <c r="K29" s="24">
        <v>66.19</v>
      </c>
      <c r="L29" s="24">
        <v>66.19</v>
      </c>
      <c r="M29" s="24">
        <v>66.19</v>
      </c>
      <c r="N29" s="24">
        <v>66.19</v>
      </c>
      <c r="O29" s="24">
        <v>66.19</v>
      </c>
    </row>
    <row r="30" spans="1:15" s="8" customFormat="1" ht="25.5" customHeight="1">
      <c r="A30" s="40"/>
      <c r="B30" s="15" t="s">
        <v>15</v>
      </c>
      <c r="C30" s="26">
        <f t="shared" si="0"/>
        <v>22581.948999999997</v>
      </c>
      <c r="D30" s="25">
        <f>D29*28.43</f>
        <v>1882.066</v>
      </c>
      <c r="E30" s="25">
        <f aca="true" t="shared" si="10" ref="E30:O30">E29*28.43</f>
        <v>1881.7817</v>
      </c>
      <c r="F30" s="25">
        <f t="shared" si="10"/>
        <v>1881.7817</v>
      </c>
      <c r="G30" s="25">
        <f t="shared" si="10"/>
        <v>1881.7817</v>
      </c>
      <c r="H30" s="25">
        <f t="shared" si="10"/>
        <v>1881.7817</v>
      </c>
      <c r="I30" s="25">
        <f t="shared" si="10"/>
        <v>1881.7817</v>
      </c>
      <c r="J30" s="25">
        <f t="shared" si="10"/>
        <v>1882.066</v>
      </c>
      <c r="K30" s="25">
        <f t="shared" si="10"/>
        <v>1881.7817</v>
      </c>
      <c r="L30" s="25">
        <f t="shared" si="10"/>
        <v>1881.7817</v>
      </c>
      <c r="M30" s="25">
        <f t="shared" si="10"/>
        <v>1881.7817</v>
      </c>
      <c r="N30" s="25">
        <f t="shared" si="10"/>
        <v>1881.7817</v>
      </c>
      <c r="O30" s="25">
        <f t="shared" si="10"/>
        <v>1881.7817</v>
      </c>
    </row>
    <row r="31" spans="1:15" s="9" customFormat="1" ht="15.75" customHeight="1">
      <c r="A31" s="33" t="s">
        <v>23</v>
      </c>
      <c r="B31" s="15" t="s">
        <v>5</v>
      </c>
      <c r="C31" s="26">
        <f t="shared" si="0"/>
        <v>322.79999999999995</v>
      </c>
      <c r="D31" s="25">
        <v>26.9</v>
      </c>
      <c r="E31" s="25">
        <v>26.9</v>
      </c>
      <c r="F31" s="25">
        <v>26.9</v>
      </c>
      <c r="G31" s="25">
        <v>26.9</v>
      </c>
      <c r="H31" s="25">
        <v>26.9</v>
      </c>
      <c r="I31" s="25">
        <v>26.9</v>
      </c>
      <c r="J31" s="25">
        <v>26.9</v>
      </c>
      <c r="K31" s="25">
        <v>26.9</v>
      </c>
      <c r="L31" s="25">
        <v>26.9</v>
      </c>
      <c r="M31" s="25">
        <v>26.9</v>
      </c>
      <c r="N31" s="25">
        <v>26.9</v>
      </c>
      <c r="O31" s="25">
        <v>26.9</v>
      </c>
    </row>
    <row r="32" spans="1:15" s="9" customFormat="1" ht="15.75" customHeight="1">
      <c r="A32" s="40"/>
      <c r="B32" s="15" t="s">
        <v>15</v>
      </c>
      <c r="C32" s="26">
        <f t="shared" si="0"/>
        <v>11517.503999999995</v>
      </c>
      <c r="D32" s="25">
        <f>D31*35.68</f>
        <v>959.7919999999999</v>
      </c>
      <c r="E32" s="25">
        <f aca="true" t="shared" si="11" ref="E32:O32">E31*35.68</f>
        <v>959.7919999999999</v>
      </c>
      <c r="F32" s="25">
        <f t="shared" si="11"/>
        <v>959.7919999999999</v>
      </c>
      <c r="G32" s="25">
        <f t="shared" si="11"/>
        <v>959.7919999999999</v>
      </c>
      <c r="H32" s="25">
        <f t="shared" si="11"/>
        <v>959.7919999999999</v>
      </c>
      <c r="I32" s="25">
        <f t="shared" si="11"/>
        <v>959.7919999999999</v>
      </c>
      <c r="J32" s="25">
        <f t="shared" si="11"/>
        <v>959.7919999999999</v>
      </c>
      <c r="K32" s="25">
        <f t="shared" si="11"/>
        <v>959.7919999999999</v>
      </c>
      <c r="L32" s="25">
        <f t="shared" si="11"/>
        <v>959.7919999999999</v>
      </c>
      <c r="M32" s="25">
        <f t="shared" si="11"/>
        <v>959.7919999999999</v>
      </c>
      <c r="N32" s="25">
        <f t="shared" si="11"/>
        <v>959.7919999999999</v>
      </c>
      <c r="O32" s="25">
        <f t="shared" si="11"/>
        <v>959.7919999999999</v>
      </c>
    </row>
    <row r="33" spans="1:15" s="8" customFormat="1" ht="15.75" customHeight="1">
      <c r="A33" s="33" t="s">
        <v>26</v>
      </c>
      <c r="B33" s="15" t="s">
        <v>5</v>
      </c>
      <c r="C33" s="26">
        <f t="shared" si="0"/>
        <v>697.1000000000003</v>
      </c>
      <c r="D33" s="25">
        <v>58.09</v>
      </c>
      <c r="E33" s="25">
        <v>58.09</v>
      </c>
      <c r="F33" s="25">
        <v>58.09</v>
      </c>
      <c r="G33" s="25">
        <v>58.1</v>
      </c>
      <c r="H33" s="25">
        <v>58.09</v>
      </c>
      <c r="I33" s="25">
        <v>58.09</v>
      </c>
      <c r="J33" s="25">
        <v>58.09</v>
      </c>
      <c r="K33" s="25">
        <v>58.1</v>
      </c>
      <c r="L33" s="25">
        <v>58.09</v>
      </c>
      <c r="M33" s="25">
        <v>58.09</v>
      </c>
      <c r="N33" s="25">
        <v>58.09</v>
      </c>
      <c r="O33" s="25">
        <v>58.09</v>
      </c>
    </row>
    <row r="34" spans="1:15" s="8" customFormat="1" ht="24.75" customHeight="1">
      <c r="A34" s="40"/>
      <c r="B34" s="15" t="s">
        <v>15</v>
      </c>
      <c r="C34" s="26">
        <f t="shared" si="0"/>
        <v>21017.565</v>
      </c>
      <c r="D34" s="25">
        <f>D33*30.15</f>
        <v>1751.4135</v>
      </c>
      <c r="E34" s="25">
        <f aca="true" t="shared" si="12" ref="E34:O34">E33*30.15</f>
        <v>1751.4135</v>
      </c>
      <c r="F34" s="25">
        <f t="shared" si="12"/>
        <v>1751.4135</v>
      </c>
      <c r="G34" s="25">
        <f t="shared" si="12"/>
        <v>1751.715</v>
      </c>
      <c r="H34" s="25">
        <f t="shared" si="12"/>
        <v>1751.4135</v>
      </c>
      <c r="I34" s="25">
        <f t="shared" si="12"/>
        <v>1751.4135</v>
      </c>
      <c r="J34" s="25">
        <f t="shared" si="12"/>
        <v>1751.4135</v>
      </c>
      <c r="K34" s="25">
        <f t="shared" si="12"/>
        <v>1751.715</v>
      </c>
      <c r="L34" s="25">
        <f t="shared" si="12"/>
        <v>1751.4135</v>
      </c>
      <c r="M34" s="25">
        <f t="shared" si="12"/>
        <v>1751.4135</v>
      </c>
      <c r="N34" s="25">
        <f t="shared" si="12"/>
        <v>1751.4135</v>
      </c>
      <c r="O34" s="25">
        <f t="shared" si="12"/>
        <v>1751.4135</v>
      </c>
    </row>
    <row r="35" spans="1:15" s="8" customFormat="1" ht="19.5" customHeight="1">
      <c r="A35" s="33" t="s">
        <v>25</v>
      </c>
      <c r="B35" s="15" t="s">
        <v>5</v>
      </c>
      <c r="C35" s="26">
        <f t="shared" si="0"/>
        <v>866.0699999999999</v>
      </c>
      <c r="D35" s="25">
        <v>72.17</v>
      </c>
      <c r="E35" s="25">
        <v>72.17</v>
      </c>
      <c r="F35" s="25">
        <v>72.17</v>
      </c>
      <c r="G35" s="25">
        <v>72.18</v>
      </c>
      <c r="H35" s="25">
        <v>72.17</v>
      </c>
      <c r="I35" s="25">
        <v>72.17</v>
      </c>
      <c r="J35" s="25">
        <v>72.17</v>
      </c>
      <c r="K35" s="25">
        <v>72.18</v>
      </c>
      <c r="L35" s="25">
        <v>72.17</v>
      </c>
      <c r="M35" s="25">
        <v>72.17</v>
      </c>
      <c r="N35" s="25">
        <v>72.17</v>
      </c>
      <c r="O35" s="25">
        <v>72.18</v>
      </c>
    </row>
    <row r="36" spans="1:15" s="8" customFormat="1" ht="24.75" customHeight="1">
      <c r="A36" s="40"/>
      <c r="B36" s="15" t="s">
        <v>16</v>
      </c>
      <c r="C36" s="26">
        <f t="shared" si="0"/>
        <v>26112.0105</v>
      </c>
      <c r="D36" s="25">
        <f>D35*30.15</f>
        <v>2175.9255</v>
      </c>
      <c r="E36" s="25">
        <f aca="true" t="shared" si="13" ref="E36:O36">E35*30.15</f>
        <v>2175.9255</v>
      </c>
      <c r="F36" s="25">
        <f t="shared" si="13"/>
        <v>2175.9255</v>
      </c>
      <c r="G36" s="25">
        <f t="shared" si="13"/>
        <v>2176.2270000000003</v>
      </c>
      <c r="H36" s="25">
        <f t="shared" si="13"/>
        <v>2175.9255</v>
      </c>
      <c r="I36" s="25">
        <f t="shared" si="13"/>
        <v>2175.9255</v>
      </c>
      <c r="J36" s="25">
        <f t="shared" si="13"/>
        <v>2175.9255</v>
      </c>
      <c r="K36" s="25">
        <f t="shared" si="13"/>
        <v>2176.2270000000003</v>
      </c>
      <c r="L36" s="25">
        <f t="shared" si="13"/>
        <v>2175.9255</v>
      </c>
      <c r="M36" s="25">
        <f t="shared" si="13"/>
        <v>2175.9255</v>
      </c>
      <c r="N36" s="25">
        <f t="shared" si="13"/>
        <v>2175.9255</v>
      </c>
      <c r="O36" s="25">
        <f t="shared" si="13"/>
        <v>2176.2270000000003</v>
      </c>
    </row>
    <row r="37" spans="1:15" s="9" customFormat="1" ht="12.75">
      <c r="A37" s="33" t="s">
        <v>24</v>
      </c>
      <c r="B37" s="15" t="s">
        <v>5</v>
      </c>
      <c r="C37" s="26">
        <f t="shared" si="0"/>
        <v>56.06000000000001</v>
      </c>
      <c r="D37" s="24">
        <v>4.67</v>
      </c>
      <c r="E37" s="24">
        <v>4.67</v>
      </c>
      <c r="F37" s="24">
        <v>4.67</v>
      </c>
      <c r="G37" s="24">
        <v>4.67</v>
      </c>
      <c r="H37" s="24">
        <v>4.67</v>
      </c>
      <c r="I37" s="24">
        <v>4.67</v>
      </c>
      <c r="J37" s="24">
        <v>4.68</v>
      </c>
      <c r="K37" s="24">
        <v>4.67</v>
      </c>
      <c r="L37" s="24">
        <v>4.67</v>
      </c>
      <c r="M37" s="24">
        <v>4.67</v>
      </c>
      <c r="N37" s="24">
        <v>4.68</v>
      </c>
      <c r="O37" s="24">
        <v>4.67</v>
      </c>
    </row>
    <row r="38" spans="1:15" s="9" customFormat="1" ht="17.25" customHeight="1">
      <c r="A38" s="40"/>
      <c r="B38" s="15" t="s">
        <v>16</v>
      </c>
      <c r="C38" s="26">
        <f t="shared" si="0"/>
        <v>2000.2208000000003</v>
      </c>
      <c r="D38" s="25">
        <f>D37*35.68</f>
        <v>166.6256</v>
      </c>
      <c r="E38" s="25">
        <f aca="true" t="shared" si="14" ref="E38:O38">E37*35.68</f>
        <v>166.6256</v>
      </c>
      <c r="F38" s="25">
        <f t="shared" si="14"/>
        <v>166.6256</v>
      </c>
      <c r="G38" s="25">
        <f t="shared" si="14"/>
        <v>166.6256</v>
      </c>
      <c r="H38" s="25">
        <f t="shared" si="14"/>
        <v>166.6256</v>
      </c>
      <c r="I38" s="25">
        <f t="shared" si="14"/>
        <v>166.6256</v>
      </c>
      <c r="J38" s="25">
        <f t="shared" si="14"/>
        <v>166.98239999999998</v>
      </c>
      <c r="K38" s="25">
        <f t="shared" si="14"/>
        <v>166.6256</v>
      </c>
      <c r="L38" s="25">
        <f t="shared" si="14"/>
        <v>166.6256</v>
      </c>
      <c r="M38" s="25">
        <f t="shared" si="14"/>
        <v>166.6256</v>
      </c>
      <c r="N38" s="25">
        <f t="shared" si="14"/>
        <v>166.98239999999998</v>
      </c>
      <c r="O38" s="25">
        <f t="shared" si="14"/>
        <v>166.6256</v>
      </c>
    </row>
    <row r="39" spans="1:15" s="10" customFormat="1" ht="12.75">
      <c r="A39" s="45" t="s">
        <v>6</v>
      </c>
      <c r="B39" s="16" t="s">
        <v>5</v>
      </c>
      <c r="C39" s="26">
        <f>C17+C19+C21+C23+C25+C27+C29+C31+C33+C35+C37</f>
        <v>7359.840000000001</v>
      </c>
      <c r="D39" s="26">
        <f>D17+D19+D21+D23+D25+D27+D29+D31+D33+D35+D37</f>
        <v>613.3299999999999</v>
      </c>
      <c r="E39" s="26">
        <f aca="true" t="shared" si="15" ref="E39:O39">E17+E19+E21+E23+E25+E27+E29+E31+E33+E35+E37</f>
        <v>613.31</v>
      </c>
      <c r="F39" s="26">
        <f t="shared" si="15"/>
        <v>613.31</v>
      </c>
      <c r="G39" s="26">
        <f t="shared" si="15"/>
        <v>613.33</v>
      </c>
      <c r="H39" s="26">
        <f t="shared" si="15"/>
        <v>613.3199999999999</v>
      </c>
      <c r="I39" s="26">
        <f t="shared" si="15"/>
        <v>613.3</v>
      </c>
      <c r="J39" s="26">
        <f t="shared" si="15"/>
        <v>613.3399999999999</v>
      </c>
      <c r="K39" s="26">
        <f t="shared" si="15"/>
        <v>613.33</v>
      </c>
      <c r="L39" s="26">
        <f t="shared" si="15"/>
        <v>613.31</v>
      </c>
      <c r="M39" s="26">
        <f t="shared" si="15"/>
        <v>613.3199999999999</v>
      </c>
      <c r="N39" s="26">
        <f t="shared" si="15"/>
        <v>613.3199999999999</v>
      </c>
      <c r="O39" s="26">
        <f t="shared" si="15"/>
        <v>613.32</v>
      </c>
    </row>
    <row r="40" spans="1:15" s="10" customFormat="1" ht="12.75">
      <c r="A40" s="46"/>
      <c r="B40" s="16" t="s">
        <v>15</v>
      </c>
      <c r="C40" s="26">
        <f>C18+C20+C22+C24+C26+C28+C30+C32+C34+C36+C38</f>
        <v>220766.02539999998</v>
      </c>
      <c r="D40" s="27">
        <f>D18+D20+D22+D24+D26+D28+D30+D32+D34+D36+D38</f>
        <v>18413.7006</v>
      </c>
      <c r="E40" s="27">
        <f aca="true" t="shared" si="16" ref="E40:O40">E18+E20+E22+E24+E26+E28+E30+E32+E34+E36+E38</f>
        <v>18381.318</v>
      </c>
      <c r="F40" s="27">
        <f t="shared" si="16"/>
        <v>18381.3022</v>
      </c>
      <c r="G40" s="27">
        <f t="shared" si="16"/>
        <v>18381.921</v>
      </c>
      <c r="H40" s="27">
        <f t="shared" si="16"/>
        <v>18381.531899999998</v>
      </c>
      <c r="I40" s="27">
        <f t="shared" si="16"/>
        <v>18381.0883</v>
      </c>
      <c r="J40" s="27">
        <f t="shared" si="16"/>
        <v>18408.0034</v>
      </c>
      <c r="K40" s="27">
        <f t="shared" si="16"/>
        <v>18407.738599999997</v>
      </c>
      <c r="L40" s="27">
        <f t="shared" si="16"/>
        <v>18407.1326</v>
      </c>
      <c r="M40" s="27">
        <f t="shared" si="16"/>
        <v>18407.362299999997</v>
      </c>
      <c r="N40" s="27">
        <f t="shared" si="16"/>
        <v>18407.4924</v>
      </c>
      <c r="O40" s="27">
        <f t="shared" si="16"/>
        <v>18407.4341</v>
      </c>
    </row>
    <row r="41" spans="1:15" s="8" customFormat="1" ht="12.75">
      <c r="A41" s="33" t="s">
        <v>32</v>
      </c>
      <c r="B41" s="15" t="s">
        <v>5</v>
      </c>
      <c r="C41" s="26">
        <f t="shared" si="0"/>
        <v>850.0000000000001</v>
      </c>
      <c r="D41" s="25">
        <v>70.83</v>
      </c>
      <c r="E41" s="25">
        <v>70.83</v>
      </c>
      <c r="F41" s="25">
        <v>70.84</v>
      </c>
      <c r="G41" s="25">
        <v>70.83</v>
      </c>
      <c r="H41" s="25">
        <v>70.83</v>
      </c>
      <c r="I41" s="25">
        <v>70.84</v>
      </c>
      <c r="J41" s="25">
        <v>70.83</v>
      </c>
      <c r="K41" s="25">
        <v>70.83</v>
      </c>
      <c r="L41" s="25">
        <v>70.84</v>
      </c>
      <c r="M41" s="25">
        <v>70.83</v>
      </c>
      <c r="N41" s="25">
        <v>70.83</v>
      </c>
      <c r="O41" s="25">
        <v>70.84</v>
      </c>
    </row>
    <row r="42" spans="1:15" s="8" customFormat="1" ht="12.75">
      <c r="A42" s="40"/>
      <c r="B42" s="15" t="s">
        <v>16</v>
      </c>
      <c r="C42" s="26">
        <f t="shared" si="0"/>
        <v>24165.5</v>
      </c>
      <c r="D42" s="25">
        <f>D41*28.43</f>
        <v>2013.6969</v>
      </c>
      <c r="E42" s="25">
        <f aca="true" t="shared" si="17" ref="E42:O42">E41*28.43</f>
        <v>2013.6969</v>
      </c>
      <c r="F42" s="25">
        <f t="shared" si="17"/>
        <v>2013.9812000000002</v>
      </c>
      <c r="G42" s="25">
        <f t="shared" si="17"/>
        <v>2013.6969</v>
      </c>
      <c r="H42" s="25">
        <f t="shared" si="17"/>
        <v>2013.6969</v>
      </c>
      <c r="I42" s="25">
        <f t="shared" si="17"/>
        <v>2013.9812000000002</v>
      </c>
      <c r="J42" s="25">
        <f t="shared" si="17"/>
        <v>2013.6969</v>
      </c>
      <c r="K42" s="25">
        <f t="shared" si="17"/>
        <v>2013.6969</v>
      </c>
      <c r="L42" s="25">
        <f t="shared" si="17"/>
        <v>2013.9812000000002</v>
      </c>
      <c r="M42" s="25">
        <f t="shared" si="17"/>
        <v>2013.6969</v>
      </c>
      <c r="N42" s="25">
        <f t="shared" si="17"/>
        <v>2013.6969</v>
      </c>
      <c r="O42" s="25">
        <f t="shared" si="17"/>
        <v>2013.9812000000002</v>
      </c>
    </row>
    <row r="43" spans="1:15" s="9" customFormat="1" ht="12.75">
      <c r="A43" s="50" t="s">
        <v>33</v>
      </c>
      <c r="B43" s="15" t="s">
        <v>5</v>
      </c>
      <c r="C43" s="26">
        <f t="shared" si="0"/>
        <v>1751.6100000000001</v>
      </c>
      <c r="D43" s="24">
        <v>145.97</v>
      </c>
      <c r="E43" s="24">
        <v>145.97</v>
      </c>
      <c r="F43" s="24">
        <v>145.97</v>
      </c>
      <c r="G43" s="24">
        <v>145.96</v>
      </c>
      <c r="H43" s="24">
        <v>145.97</v>
      </c>
      <c r="I43" s="24">
        <v>145.97</v>
      </c>
      <c r="J43" s="24">
        <v>145.97</v>
      </c>
      <c r="K43" s="24">
        <v>145.96</v>
      </c>
      <c r="L43" s="24">
        <v>145.97</v>
      </c>
      <c r="M43" s="24">
        <v>145.97</v>
      </c>
      <c r="N43" s="24">
        <v>145.97</v>
      </c>
      <c r="O43" s="24">
        <v>145.96</v>
      </c>
    </row>
    <row r="44" spans="1:15" s="9" customFormat="1" ht="12.75">
      <c r="A44" s="51"/>
      <c r="B44" s="15" t="s">
        <v>16</v>
      </c>
      <c r="C44" s="26">
        <f t="shared" si="0"/>
        <v>52811.0415</v>
      </c>
      <c r="D44" s="25">
        <f>D43*30.15</f>
        <v>4400.9955</v>
      </c>
      <c r="E44" s="25">
        <f aca="true" t="shared" si="18" ref="E44:O44">E43*30.15</f>
        <v>4400.9955</v>
      </c>
      <c r="F44" s="25">
        <f t="shared" si="18"/>
        <v>4400.9955</v>
      </c>
      <c r="G44" s="25">
        <f t="shared" si="18"/>
        <v>4400.694</v>
      </c>
      <c r="H44" s="25">
        <f t="shared" si="18"/>
        <v>4400.9955</v>
      </c>
      <c r="I44" s="25">
        <f t="shared" si="18"/>
        <v>4400.9955</v>
      </c>
      <c r="J44" s="25">
        <f t="shared" si="18"/>
        <v>4400.9955</v>
      </c>
      <c r="K44" s="25">
        <f t="shared" si="18"/>
        <v>4400.694</v>
      </c>
      <c r="L44" s="25">
        <f t="shared" si="18"/>
        <v>4400.9955</v>
      </c>
      <c r="M44" s="25">
        <f t="shared" si="18"/>
        <v>4400.9955</v>
      </c>
      <c r="N44" s="25">
        <f t="shared" si="18"/>
        <v>4400.9955</v>
      </c>
      <c r="O44" s="25">
        <f t="shared" si="18"/>
        <v>4400.694</v>
      </c>
    </row>
    <row r="45" spans="1:15" s="9" customFormat="1" ht="15.75" customHeight="1">
      <c r="A45" s="50" t="s">
        <v>34</v>
      </c>
      <c r="B45" s="15" t="s">
        <v>5</v>
      </c>
      <c r="C45" s="26">
        <f t="shared" si="0"/>
        <v>1725.4299999999998</v>
      </c>
      <c r="D45" s="24">
        <v>143.79</v>
      </c>
      <c r="E45" s="24">
        <v>143.78</v>
      </c>
      <c r="F45" s="24">
        <v>143.79</v>
      </c>
      <c r="G45" s="24">
        <v>143.78</v>
      </c>
      <c r="H45" s="24">
        <v>143.79</v>
      </c>
      <c r="I45" s="24">
        <v>143.78</v>
      </c>
      <c r="J45" s="24">
        <v>143.79</v>
      </c>
      <c r="K45" s="24">
        <v>143.78</v>
      </c>
      <c r="L45" s="24">
        <v>143.79</v>
      </c>
      <c r="M45" s="24">
        <v>143.79</v>
      </c>
      <c r="N45" s="24">
        <v>143.78</v>
      </c>
      <c r="O45" s="24">
        <v>143.79</v>
      </c>
    </row>
    <row r="46" spans="1:15" s="9" customFormat="1" ht="24" customHeight="1">
      <c r="A46" s="51"/>
      <c r="B46" s="15" t="s">
        <v>16</v>
      </c>
      <c r="C46" s="26">
        <f t="shared" si="0"/>
        <v>52021.71449999999</v>
      </c>
      <c r="D46" s="25">
        <f>D45*30.15</f>
        <v>4335.268499999999</v>
      </c>
      <c r="E46" s="25">
        <f aca="true" t="shared" si="19" ref="E46:O46">E45*30.15</f>
        <v>4334.967</v>
      </c>
      <c r="F46" s="25">
        <f t="shared" si="19"/>
        <v>4335.268499999999</v>
      </c>
      <c r="G46" s="25">
        <f t="shared" si="19"/>
        <v>4334.967</v>
      </c>
      <c r="H46" s="25">
        <f t="shared" si="19"/>
        <v>4335.268499999999</v>
      </c>
      <c r="I46" s="25">
        <f t="shared" si="19"/>
        <v>4334.967</v>
      </c>
      <c r="J46" s="25">
        <f t="shared" si="19"/>
        <v>4335.268499999999</v>
      </c>
      <c r="K46" s="25">
        <f t="shared" si="19"/>
        <v>4334.967</v>
      </c>
      <c r="L46" s="25">
        <f t="shared" si="19"/>
        <v>4335.268499999999</v>
      </c>
      <c r="M46" s="25">
        <f t="shared" si="19"/>
        <v>4335.268499999999</v>
      </c>
      <c r="N46" s="25">
        <f t="shared" si="19"/>
        <v>4334.967</v>
      </c>
      <c r="O46" s="25">
        <f t="shared" si="19"/>
        <v>4335.268499999999</v>
      </c>
    </row>
    <row r="47" spans="1:15" s="8" customFormat="1" ht="12.75">
      <c r="A47" s="59" t="s">
        <v>35</v>
      </c>
      <c r="B47" s="18" t="s">
        <v>5</v>
      </c>
      <c r="C47" s="26">
        <f t="shared" si="0"/>
        <v>400</v>
      </c>
      <c r="D47" s="24">
        <v>33.33</v>
      </c>
      <c r="E47" s="24">
        <v>33.33</v>
      </c>
      <c r="F47" s="24">
        <v>33.34</v>
      </c>
      <c r="G47" s="24">
        <v>33.33</v>
      </c>
      <c r="H47" s="24">
        <v>33.33</v>
      </c>
      <c r="I47" s="24">
        <v>33.34</v>
      </c>
      <c r="J47" s="24">
        <v>33.33</v>
      </c>
      <c r="K47" s="24">
        <v>33.33</v>
      </c>
      <c r="L47" s="24">
        <v>33.34</v>
      </c>
      <c r="M47" s="24">
        <v>33.33</v>
      </c>
      <c r="N47" s="24">
        <v>33.33</v>
      </c>
      <c r="O47" s="24">
        <v>33.34</v>
      </c>
    </row>
    <row r="48" spans="1:15" s="8" customFormat="1" ht="12.75">
      <c r="A48" s="59"/>
      <c r="B48" s="18" t="s">
        <v>16</v>
      </c>
      <c r="C48" s="26">
        <f t="shared" si="0"/>
        <v>11371.999999999998</v>
      </c>
      <c r="D48" s="25">
        <f>D47*28.43</f>
        <v>947.5718999999999</v>
      </c>
      <c r="E48" s="25">
        <f aca="true" t="shared" si="20" ref="E48:O48">E47*28.43</f>
        <v>947.5718999999999</v>
      </c>
      <c r="F48" s="25">
        <f t="shared" si="20"/>
        <v>947.8562000000001</v>
      </c>
      <c r="G48" s="25">
        <f t="shared" si="20"/>
        <v>947.5718999999999</v>
      </c>
      <c r="H48" s="25">
        <f t="shared" si="20"/>
        <v>947.5718999999999</v>
      </c>
      <c r="I48" s="25">
        <f t="shared" si="20"/>
        <v>947.8562000000001</v>
      </c>
      <c r="J48" s="25">
        <f t="shared" si="20"/>
        <v>947.5718999999999</v>
      </c>
      <c r="K48" s="25">
        <f t="shared" si="20"/>
        <v>947.5718999999999</v>
      </c>
      <c r="L48" s="25">
        <f t="shared" si="20"/>
        <v>947.8562000000001</v>
      </c>
      <c r="M48" s="25">
        <f t="shared" si="20"/>
        <v>947.5718999999999</v>
      </c>
      <c r="N48" s="25">
        <f t="shared" si="20"/>
        <v>947.5718999999999</v>
      </c>
      <c r="O48" s="25">
        <f t="shared" si="20"/>
        <v>947.8562000000001</v>
      </c>
    </row>
    <row r="49" spans="1:15" s="8" customFormat="1" ht="15.75" customHeight="1">
      <c r="A49" s="33" t="s">
        <v>36</v>
      </c>
      <c r="B49" s="15" t="s">
        <v>5</v>
      </c>
      <c r="C49" s="26">
        <f t="shared" si="0"/>
        <v>2355</v>
      </c>
      <c r="D49" s="25">
        <v>196.25</v>
      </c>
      <c r="E49" s="25">
        <v>196.25</v>
      </c>
      <c r="F49" s="25">
        <v>196.25</v>
      </c>
      <c r="G49" s="25">
        <v>196.25</v>
      </c>
      <c r="H49" s="25">
        <v>196.25</v>
      </c>
      <c r="I49" s="25">
        <v>196.25</v>
      </c>
      <c r="J49" s="25">
        <v>196.25</v>
      </c>
      <c r="K49" s="25">
        <v>196.25</v>
      </c>
      <c r="L49" s="25">
        <v>196.25</v>
      </c>
      <c r="M49" s="25">
        <v>196.25</v>
      </c>
      <c r="N49" s="25">
        <v>196.25</v>
      </c>
      <c r="O49" s="25">
        <v>196.25</v>
      </c>
    </row>
    <row r="50" spans="1:15" s="8" customFormat="1" ht="15.75" customHeight="1">
      <c r="A50" s="34"/>
      <c r="B50" s="15" t="s">
        <v>15</v>
      </c>
      <c r="C50" s="26">
        <f t="shared" si="0"/>
        <v>66952.64999999998</v>
      </c>
      <c r="D50" s="25">
        <f>D49*28.43</f>
        <v>5579.3875</v>
      </c>
      <c r="E50" s="25">
        <f aca="true" t="shared" si="21" ref="E50:O50">E49*28.43</f>
        <v>5579.3875</v>
      </c>
      <c r="F50" s="25">
        <f t="shared" si="21"/>
        <v>5579.3875</v>
      </c>
      <c r="G50" s="25">
        <f t="shared" si="21"/>
        <v>5579.3875</v>
      </c>
      <c r="H50" s="25">
        <f t="shared" si="21"/>
        <v>5579.3875</v>
      </c>
      <c r="I50" s="25">
        <f t="shared" si="21"/>
        <v>5579.3875</v>
      </c>
      <c r="J50" s="25">
        <f t="shared" si="21"/>
        <v>5579.3875</v>
      </c>
      <c r="K50" s="25">
        <f t="shared" si="21"/>
        <v>5579.3875</v>
      </c>
      <c r="L50" s="25">
        <f t="shared" si="21"/>
        <v>5579.3875</v>
      </c>
      <c r="M50" s="25">
        <f t="shared" si="21"/>
        <v>5579.3875</v>
      </c>
      <c r="N50" s="25">
        <f t="shared" si="21"/>
        <v>5579.3875</v>
      </c>
      <c r="O50" s="25">
        <f t="shared" si="21"/>
        <v>5579.3875</v>
      </c>
    </row>
    <row r="51" spans="1:15" s="8" customFormat="1" ht="19.5" customHeight="1">
      <c r="A51" s="35" t="s">
        <v>37</v>
      </c>
      <c r="B51" s="18" t="s">
        <v>5</v>
      </c>
      <c r="C51" s="26">
        <f t="shared" si="0"/>
        <v>1800</v>
      </c>
      <c r="D51" s="25">
        <v>150</v>
      </c>
      <c r="E51" s="25">
        <v>150</v>
      </c>
      <c r="F51" s="25">
        <v>150</v>
      </c>
      <c r="G51" s="25">
        <v>150</v>
      </c>
      <c r="H51" s="25">
        <v>150</v>
      </c>
      <c r="I51" s="25">
        <v>150</v>
      </c>
      <c r="J51" s="25">
        <v>150</v>
      </c>
      <c r="K51" s="25">
        <v>150</v>
      </c>
      <c r="L51" s="25">
        <v>150</v>
      </c>
      <c r="M51" s="25">
        <v>150</v>
      </c>
      <c r="N51" s="25">
        <v>150</v>
      </c>
      <c r="O51" s="25">
        <v>150</v>
      </c>
    </row>
    <row r="52" spans="1:15" s="8" customFormat="1" ht="16.5" customHeight="1">
      <c r="A52" s="49"/>
      <c r="B52" s="18" t="s">
        <v>16</v>
      </c>
      <c r="C52" s="26">
        <f t="shared" si="0"/>
        <v>51174</v>
      </c>
      <c r="D52" s="25">
        <f>D51*28.43</f>
        <v>4264.5</v>
      </c>
      <c r="E52" s="25">
        <f aca="true" t="shared" si="22" ref="E52:O52">E51*28.43</f>
        <v>4264.5</v>
      </c>
      <c r="F52" s="25">
        <f t="shared" si="22"/>
        <v>4264.5</v>
      </c>
      <c r="G52" s="25">
        <f t="shared" si="22"/>
        <v>4264.5</v>
      </c>
      <c r="H52" s="25">
        <f t="shared" si="22"/>
        <v>4264.5</v>
      </c>
      <c r="I52" s="25">
        <f t="shared" si="22"/>
        <v>4264.5</v>
      </c>
      <c r="J52" s="25">
        <f t="shared" si="22"/>
        <v>4264.5</v>
      </c>
      <c r="K52" s="25">
        <f t="shared" si="22"/>
        <v>4264.5</v>
      </c>
      <c r="L52" s="25">
        <f t="shared" si="22"/>
        <v>4264.5</v>
      </c>
      <c r="M52" s="25">
        <f t="shared" si="22"/>
        <v>4264.5</v>
      </c>
      <c r="N52" s="25">
        <f t="shared" si="22"/>
        <v>4264.5</v>
      </c>
      <c r="O52" s="25">
        <f t="shared" si="22"/>
        <v>4264.5</v>
      </c>
    </row>
    <row r="53" spans="1:15" s="8" customFormat="1" ht="18" customHeight="1">
      <c r="A53" s="35" t="s">
        <v>53</v>
      </c>
      <c r="B53" s="15" t="s">
        <v>5</v>
      </c>
      <c r="C53" s="26">
        <f t="shared" si="0"/>
        <v>949.9999999999999</v>
      </c>
      <c r="D53" s="25">
        <v>79.13</v>
      </c>
      <c r="E53" s="25">
        <v>79.17</v>
      </c>
      <c r="F53" s="25">
        <v>79.17</v>
      </c>
      <c r="G53" s="25">
        <v>79.17</v>
      </c>
      <c r="H53" s="25">
        <v>79.17</v>
      </c>
      <c r="I53" s="25">
        <v>79.17</v>
      </c>
      <c r="J53" s="25">
        <v>79.17</v>
      </c>
      <c r="K53" s="25">
        <v>79.17</v>
      </c>
      <c r="L53" s="25">
        <v>79.17</v>
      </c>
      <c r="M53" s="25">
        <v>79.17</v>
      </c>
      <c r="N53" s="25">
        <v>79.17</v>
      </c>
      <c r="O53" s="25">
        <v>79.17</v>
      </c>
    </row>
    <row r="54" spans="1:15" s="8" customFormat="1" ht="18.75" customHeight="1">
      <c r="A54" s="49"/>
      <c r="B54" s="15" t="s">
        <v>15</v>
      </c>
      <c r="C54" s="26">
        <f>D54+E54+F54+G54+H54+I54+J54+K54+L54+M54+N54+O54</f>
        <v>27008.500000000007</v>
      </c>
      <c r="D54" s="25">
        <f>D53*28.43</f>
        <v>2249.6659</v>
      </c>
      <c r="E54" s="25">
        <f aca="true" t="shared" si="23" ref="E54:O54">E53*28.43</f>
        <v>2250.8031</v>
      </c>
      <c r="F54" s="25">
        <f t="shared" si="23"/>
        <v>2250.8031</v>
      </c>
      <c r="G54" s="25">
        <f t="shared" si="23"/>
        <v>2250.8031</v>
      </c>
      <c r="H54" s="25">
        <f t="shared" si="23"/>
        <v>2250.8031</v>
      </c>
      <c r="I54" s="25">
        <f t="shared" si="23"/>
        <v>2250.8031</v>
      </c>
      <c r="J54" s="25">
        <f t="shared" si="23"/>
        <v>2250.8031</v>
      </c>
      <c r="K54" s="25">
        <f t="shared" si="23"/>
        <v>2250.8031</v>
      </c>
      <c r="L54" s="25">
        <f t="shared" si="23"/>
        <v>2250.8031</v>
      </c>
      <c r="M54" s="25">
        <f t="shared" si="23"/>
        <v>2250.8031</v>
      </c>
      <c r="N54" s="25">
        <f t="shared" si="23"/>
        <v>2250.8031</v>
      </c>
      <c r="O54" s="25">
        <f t="shared" si="23"/>
        <v>2250.8031</v>
      </c>
    </row>
    <row r="55" spans="1:15" s="11" customFormat="1" ht="26.25" customHeight="1">
      <c r="A55" s="37" t="s">
        <v>54</v>
      </c>
      <c r="B55" s="19" t="s">
        <v>14</v>
      </c>
      <c r="C55" s="26">
        <f>D55+E55+F55+G55+H55+I55+J55+K55+L55+M55+N55+O55</f>
        <v>137.4</v>
      </c>
      <c r="D55" s="25">
        <v>11.45</v>
      </c>
      <c r="E55" s="25">
        <v>11.45</v>
      </c>
      <c r="F55" s="25">
        <v>11.45</v>
      </c>
      <c r="G55" s="25">
        <v>11.45</v>
      </c>
      <c r="H55" s="25">
        <v>11.45</v>
      </c>
      <c r="I55" s="25">
        <v>11.45</v>
      </c>
      <c r="J55" s="25">
        <v>11.45</v>
      </c>
      <c r="K55" s="25">
        <v>11.45</v>
      </c>
      <c r="L55" s="25">
        <v>11.45</v>
      </c>
      <c r="M55" s="25">
        <v>11.45</v>
      </c>
      <c r="N55" s="25">
        <v>11.45</v>
      </c>
      <c r="O55" s="25">
        <v>11.45</v>
      </c>
    </row>
    <row r="56" spans="1:15" s="11" customFormat="1" ht="13.5" customHeight="1">
      <c r="A56" s="36"/>
      <c r="B56" s="19" t="s">
        <v>16</v>
      </c>
      <c r="C56" s="26">
        <f>D56+E56+F56+G56+H56+I56+J56+K56+L56+M56+N56+O56</f>
        <v>3026.922</v>
      </c>
      <c r="D56" s="25">
        <f aca="true" t="shared" si="24" ref="D56:I56">D55*21.39</f>
        <v>244.91549999999998</v>
      </c>
      <c r="E56" s="25">
        <f t="shared" si="24"/>
        <v>244.91549999999998</v>
      </c>
      <c r="F56" s="25">
        <f t="shared" si="24"/>
        <v>244.91549999999998</v>
      </c>
      <c r="G56" s="25">
        <f t="shared" si="24"/>
        <v>244.91549999999998</v>
      </c>
      <c r="H56" s="25">
        <f t="shared" si="24"/>
        <v>244.91549999999998</v>
      </c>
      <c r="I56" s="25">
        <f t="shared" si="24"/>
        <v>244.91549999999998</v>
      </c>
      <c r="J56" s="25">
        <f aca="true" t="shared" si="25" ref="J56:O56">J55*22.67</f>
        <v>259.5715</v>
      </c>
      <c r="K56" s="25">
        <f t="shared" si="25"/>
        <v>259.5715</v>
      </c>
      <c r="L56" s="25">
        <f t="shared" si="25"/>
        <v>259.5715</v>
      </c>
      <c r="M56" s="25">
        <f t="shared" si="25"/>
        <v>259.5715</v>
      </c>
      <c r="N56" s="25">
        <f t="shared" si="25"/>
        <v>259.5715</v>
      </c>
      <c r="O56" s="25">
        <f t="shared" si="25"/>
        <v>259.5715</v>
      </c>
    </row>
    <row r="57" spans="1:15" s="9" customFormat="1" ht="28.5" customHeight="1">
      <c r="A57" s="35" t="s">
        <v>55</v>
      </c>
      <c r="B57" s="15" t="s">
        <v>5</v>
      </c>
      <c r="C57" s="26">
        <f t="shared" si="0"/>
        <v>900.0000000000002</v>
      </c>
      <c r="D57" s="25">
        <v>75.98</v>
      </c>
      <c r="E57" s="25">
        <v>70.12</v>
      </c>
      <c r="F57" s="25">
        <v>75.98</v>
      </c>
      <c r="G57" s="25">
        <v>75.98</v>
      </c>
      <c r="H57" s="25">
        <v>75.98</v>
      </c>
      <c r="I57" s="25">
        <v>75.98</v>
      </c>
      <c r="J57" s="25">
        <v>75.98</v>
      </c>
      <c r="K57" s="25">
        <v>70.12</v>
      </c>
      <c r="L57" s="25">
        <v>75.98</v>
      </c>
      <c r="M57" s="25">
        <v>75.98</v>
      </c>
      <c r="N57" s="25">
        <v>75.98</v>
      </c>
      <c r="O57" s="25">
        <v>75.94</v>
      </c>
    </row>
    <row r="58" spans="1:15" s="9" customFormat="1" ht="25.5" customHeight="1">
      <c r="A58" s="36"/>
      <c r="B58" s="15" t="s">
        <v>15</v>
      </c>
      <c r="C58" s="26">
        <f t="shared" si="0"/>
        <v>32112.000000000007</v>
      </c>
      <c r="D58" s="25">
        <f>D57*35.68</f>
        <v>2710.9664000000002</v>
      </c>
      <c r="E58" s="25">
        <f aca="true" t="shared" si="26" ref="E58:O58">E57*35.68</f>
        <v>2501.8816</v>
      </c>
      <c r="F58" s="25">
        <f t="shared" si="26"/>
        <v>2710.9664000000002</v>
      </c>
      <c r="G58" s="25">
        <f t="shared" si="26"/>
        <v>2710.9664000000002</v>
      </c>
      <c r="H58" s="25">
        <f t="shared" si="26"/>
        <v>2710.9664000000002</v>
      </c>
      <c r="I58" s="25">
        <f t="shared" si="26"/>
        <v>2710.9664000000002</v>
      </c>
      <c r="J58" s="25">
        <f t="shared" si="26"/>
        <v>2710.9664000000002</v>
      </c>
      <c r="K58" s="25">
        <f t="shared" si="26"/>
        <v>2501.8816</v>
      </c>
      <c r="L58" s="25">
        <f t="shared" si="26"/>
        <v>2710.9664000000002</v>
      </c>
      <c r="M58" s="25">
        <f t="shared" si="26"/>
        <v>2710.9664000000002</v>
      </c>
      <c r="N58" s="25">
        <f t="shared" si="26"/>
        <v>2710.9664000000002</v>
      </c>
      <c r="O58" s="25">
        <f t="shared" si="26"/>
        <v>2709.5391999999997</v>
      </c>
    </row>
    <row r="59" spans="1:15" s="10" customFormat="1" ht="12.75">
      <c r="A59" s="45" t="s">
        <v>7</v>
      </c>
      <c r="B59" s="16" t="s">
        <v>5</v>
      </c>
      <c r="C59" s="26">
        <f>SUM(C41,C43,C45,C47,C49,C51,C53,C57,C55,)</f>
        <v>10869.44</v>
      </c>
      <c r="D59" s="26">
        <f>D41+D43+D45+D47+D49+D51+D53+D57+D55</f>
        <v>906.7300000000001</v>
      </c>
      <c r="E59" s="26">
        <f aca="true" t="shared" si="27" ref="E59:O59">E41+E43+E45+E47+E49+E51+E53+E57+E55</f>
        <v>900.9000000000001</v>
      </c>
      <c r="F59" s="26">
        <f t="shared" si="27"/>
        <v>906.7900000000001</v>
      </c>
      <c r="G59" s="26">
        <f t="shared" si="27"/>
        <v>906.7500000000001</v>
      </c>
      <c r="H59" s="26">
        <f t="shared" si="27"/>
        <v>906.7700000000001</v>
      </c>
      <c r="I59" s="26">
        <f t="shared" si="27"/>
        <v>906.7800000000001</v>
      </c>
      <c r="J59" s="26">
        <f t="shared" si="27"/>
        <v>906.7700000000001</v>
      </c>
      <c r="K59" s="26">
        <f t="shared" si="27"/>
        <v>900.8900000000001</v>
      </c>
      <c r="L59" s="26">
        <f t="shared" si="27"/>
        <v>906.7900000000001</v>
      </c>
      <c r="M59" s="26">
        <f t="shared" si="27"/>
        <v>906.7700000000001</v>
      </c>
      <c r="N59" s="26">
        <f t="shared" si="27"/>
        <v>906.7600000000001</v>
      </c>
      <c r="O59" s="26">
        <f t="shared" si="27"/>
        <v>906.74</v>
      </c>
    </row>
    <row r="60" spans="1:15" s="10" customFormat="1" ht="12.75">
      <c r="A60" s="46"/>
      <c r="B60" s="16" t="s">
        <v>15</v>
      </c>
      <c r="C60" s="26">
        <f>SUM(C42,C44,C46,C48,C50,C52,C54,C58,C56)</f>
        <v>320644.328</v>
      </c>
      <c r="D60" s="26">
        <f>D42+D44+D46+D48+D50+D52+D54+D58+D56</f>
        <v>26746.9681</v>
      </c>
      <c r="E60" s="26">
        <f aca="true" t="shared" si="28" ref="E60:O60">E42+E44+E46+E48+E50+E52+E54+E58+E56</f>
        <v>26538.719</v>
      </c>
      <c r="F60" s="26">
        <f t="shared" si="28"/>
        <v>26748.6739</v>
      </c>
      <c r="G60" s="26">
        <f t="shared" si="28"/>
        <v>26747.5023</v>
      </c>
      <c r="H60" s="26">
        <f t="shared" si="28"/>
        <v>26748.1053</v>
      </c>
      <c r="I60" s="26">
        <f t="shared" si="28"/>
        <v>26748.3724</v>
      </c>
      <c r="J60" s="26">
        <f t="shared" si="28"/>
        <v>26762.7613</v>
      </c>
      <c r="K60" s="26">
        <f t="shared" si="28"/>
        <v>26553.0735</v>
      </c>
      <c r="L60" s="26">
        <f t="shared" si="28"/>
        <v>26763.329900000004</v>
      </c>
      <c r="M60" s="26">
        <f t="shared" si="28"/>
        <v>26762.7613</v>
      </c>
      <c r="N60" s="26">
        <f t="shared" si="28"/>
        <v>26762.459800000004</v>
      </c>
      <c r="O60" s="26">
        <f t="shared" si="28"/>
        <v>26761.601199999997</v>
      </c>
    </row>
    <row r="61" spans="1:15" s="8" customFormat="1" ht="12.75">
      <c r="A61" s="33" t="s">
        <v>38</v>
      </c>
      <c r="B61" s="15" t="s">
        <v>5</v>
      </c>
      <c r="C61" s="26">
        <f t="shared" si="0"/>
        <v>3.599999999999999</v>
      </c>
      <c r="D61" s="25">
        <v>0.3</v>
      </c>
      <c r="E61" s="25">
        <v>0.3</v>
      </c>
      <c r="F61" s="25">
        <v>0.3</v>
      </c>
      <c r="G61" s="25">
        <v>0.3</v>
      </c>
      <c r="H61" s="25">
        <v>0.3</v>
      </c>
      <c r="I61" s="25">
        <v>0.3</v>
      </c>
      <c r="J61" s="25">
        <v>0.3</v>
      </c>
      <c r="K61" s="25">
        <v>0.3</v>
      </c>
      <c r="L61" s="25">
        <v>0.3</v>
      </c>
      <c r="M61" s="25">
        <v>0.3</v>
      </c>
      <c r="N61" s="25">
        <v>0.3</v>
      </c>
      <c r="O61" s="25">
        <v>0.3</v>
      </c>
    </row>
    <row r="62" spans="1:15" s="8" customFormat="1" ht="16.5" customHeight="1">
      <c r="A62" s="40"/>
      <c r="B62" s="15" t="s">
        <v>15</v>
      </c>
      <c r="C62" s="26">
        <f t="shared" si="0"/>
        <v>102.34799999999997</v>
      </c>
      <c r="D62" s="25">
        <f>D61*28.43</f>
        <v>8.529</v>
      </c>
      <c r="E62" s="25">
        <f aca="true" t="shared" si="29" ref="E62:O62">E61*28.43</f>
        <v>8.529</v>
      </c>
      <c r="F62" s="25">
        <f t="shared" si="29"/>
        <v>8.529</v>
      </c>
      <c r="G62" s="25">
        <f t="shared" si="29"/>
        <v>8.529</v>
      </c>
      <c r="H62" s="25">
        <f t="shared" si="29"/>
        <v>8.529</v>
      </c>
      <c r="I62" s="25">
        <f t="shared" si="29"/>
        <v>8.529</v>
      </c>
      <c r="J62" s="25">
        <f t="shared" si="29"/>
        <v>8.529</v>
      </c>
      <c r="K62" s="25">
        <f t="shared" si="29"/>
        <v>8.529</v>
      </c>
      <c r="L62" s="25">
        <f t="shared" si="29"/>
        <v>8.529</v>
      </c>
      <c r="M62" s="25">
        <f t="shared" si="29"/>
        <v>8.529</v>
      </c>
      <c r="N62" s="25">
        <f t="shared" si="29"/>
        <v>8.529</v>
      </c>
      <c r="O62" s="25">
        <f t="shared" si="29"/>
        <v>8.529</v>
      </c>
    </row>
    <row r="63" spans="1:15" s="8" customFormat="1" ht="21" customHeight="1">
      <c r="A63" s="33" t="s">
        <v>39</v>
      </c>
      <c r="B63" s="15" t="s">
        <v>5</v>
      </c>
      <c r="C63" s="26">
        <f t="shared" si="0"/>
        <v>169.80000000000004</v>
      </c>
      <c r="D63" s="25">
        <v>14.15</v>
      </c>
      <c r="E63" s="25">
        <v>14.15</v>
      </c>
      <c r="F63" s="25">
        <v>14.15</v>
      </c>
      <c r="G63" s="25">
        <v>14.15</v>
      </c>
      <c r="H63" s="25">
        <v>14.15</v>
      </c>
      <c r="I63" s="25">
        <v>14.15</v>
      </c>
      <c r="J63" s="25">
        <v>14.15</v>
      </c>
      <c r="K63" s="25">
        <v>14.15</v>
      </c>
      <c r="L63" s="25">
        <v>14.15</v>
      </c>
      <c r="M63" s="25">
        <v>14.15</v>
      </c>
      <c r="N63" s="25">
        <v>14.15</v>
      </c>
      <c r="O63" s="25">
        <v>14.15</v>
      </c>
    </row>
    <row r="64" spans="1:15" s="8" customFormat="1" ht="17.25" customHeight="1">
      <c r="A64" s="40"/>
      <c r="B64" s="15" t="s">
        <v>56</v>
      </c>
      <c r="C64" s="26">
        <f t="shared" si="0"/>
        <v>4827.413999999999</v>
      </c>
      <c r="D64" s="25">
        <f>D63*28.43</f>
        <v>402.2845</v>
      </c>
      <c r="E64" s="25">
        <f aca="true" t="shared" si="30" ref="E64:O64">E63*28.43</f>
        <v>402.2845</v>
      </c>
      <c r="F64" s="25">
        <f t="shared" si="30"/>
        <v>402.2845</v>
      </c>
      <c r="G64" s="25">
        <f t="shared" si="30"/>
        <v>402.2845</v>
      </c>
      <c r="H64" s="25">
        <f t="shared" si="30"/>
        <v>402.2845</v>
      </c>
      <c r="I64" s="25">
        <f t="shared" si="30"/>
        <v>402.2845</v>
      </c>
      <c r="J64" s="25">
        <f t="shared" si="30"/>
        <v>402.2845</v>
      </c>
      <c r="K64" s="25">
        <f t="shared" si="30"/>
        <v>402.2845</v>
      </c>
      <c r="L64" s="25">
        <f t="shared" si="30"/>
        <v>402.2845</v>
      </c>
      <c r="M64" s="25">
        <f t="shared" si="30"/>
        <v>402.2845</v>
      </c>
      <c r="N64" s="25">
        <f t="shared" si="30"/>
        <v>402.2845</v>
      </c>
      <c r="O64" s="25">
        <f t="shared" si="30"/>
        <v>402.2845</v>
      </c>
    </row>
    <row r="65" spans="1:15" s="10" customFormat="1" ht="19.5" customHeight="1">
      <c r="A65" s="45" t="s">
        <v>8</v>
      </c>
      <c r="B65" s="16" t="s">
        <v>5</v>
      </c>
      <c r="C65" s="26">
        <f aca="true" t="shared" si="31" ref="C65:O65">C39+C59+C61+C63</f>
        <v>18402.68</v>
      </c>
      <c r="D65" s="26">
        <f t="shared" si="31"/>
        <v>1534.51</v>
      </c>
      <c r="E65" s="26">
        <f t="shared" si="31"/>
        <v>1528.66</v>
      </c>
      <c r="F65" s="26">
        <f t="shared" si="31"/>
        <v>1534.55</v>
      </c>
      <c r="G65" s="26">
        <f t="shared" si="31"/>
        <v>1534.5300000000002</v>
      </c>
      <c r="H65" s="26">
        <f t="shared" si="31"/>
        <v>1534.5400000000002</v>
      </c>
      <c r="I65" s="26">
        <f t="shared" si="31"/>
        <v>1534.53</v>
      </c>
      <c r="J65" s="26">
        <f t="shared" si="31"/>
        <v>1534.5600000000002</v>
      </c>
      <c r="K65" s="26">
        <f t="shared" si="31"/>
        <v>1528.6700000000003</v>
      </c>
      <c r="L65" s="26">
        <f t="shared" si="31"/>
        <v>1534.55</v>
      </c>
      <c r="M65" s="26">
        <f t="shared" si="31"/>
        <v>1534.5400000000002</v>
      </c>
      <c r="N65" s="26">
        <f t="shared" si="31"/>
        <v>1534.53</v>
      </c>
      <c r="O65" s="26">
        <f t="shared" si="31"/>
        <v>1534.51</v>
      </c>
    </row>
    <row r="66" spans="1:15" s="10" customFormat="1" ht="18" customHeight="1">
      <c r="A66" s="46"/>
      <c r="B66" s="16" t="s">
        <v>15</v>
      </c>
      <c r="C66" s="26">
        <f aca="true" t="shared" si="32" ref="C66:O66">C40+C60+C62+C64</f>
        <v>546340.1153999999</v>
      </c>
      <c r="D66" s="26">
        <f t="shared" si="32"/>
        <v>45571.4822</v>
      </c>
      <c r="E66" s="27">
        <f t="shared" si="32"/>
        <v>45330.8505</v>
      </c>
      <c r="F66" s="27">
        <f t="shared" si="32"/>
        <v>45540.789600000004</v>
      </c>
      <c r="G66" s="27">
        <f t="shared" si="32"/>
        <v>45540.2368</v>
      </c>
      <c r="H66" s="27">
        <f t="shared" si="32"/>
        <v>45540.4507</v>
      </c>
      <c r="I66" s="27">
        <f t="shared" si="32"/>
        <v>45540.2742</v>
      </c>
      <c r="J66" s="27">
        <f t="shared" si="32"/>
        <v>45581.5782</v>
      </c>
      <c r="K66" s="27">
        <f t="shared" si="32"/>
        <v>45371.6256</v>
      </c>
      <c r="L66" s="27">
        <f t="shared" si="32"/>
        <v>45581.27600000001</v>
      </c>
      <c r="M66" s="27">
        <f t="shared" si="32"/>
        <v>45580.937099999996</v>
      </c>
      <c r="N66" s="27">
        <f t="shared" si="32"/>
        <v>45580.7657</v>
      </c>
      <c r="O66" s="27">
        <f t="shared" si="32"/>
        <v>45579.8488</v>
      </c>
    </row>
    <row r="67" spans="1:15" s="8" customFormat="1" ht="15.75" customHeight="1">
      <c r="A67" s="33" t="s">
        <v>57</v>
      </c>
      <c r="B67" s="15" t="s">
        <v>5</v>
      </c>
      <c r="C67" s="26">
        <f aca="true" t="shared" si="33" ref="C67:C74">D67+E67+F67+G67+H67+I67+J67+K67+L67+M67+N67+O67</f>
        <v>366</v>
      </c>
      <c r="D67" s="25">
        <v>30.5</v>
      </c>
      <c r="E67" s="25">
        <v>30.5</v>
      </c>
      <c r="F67" s="25">
        <v>30.5</v>
      </c>
      <c r="G67" s="25">
        <v>30.5</v>
      </c>
      <c r="H67" s="25">
        <v>30.5</v>
      </c>
      <c r="I67" s="25">
        <v>30.5</v>
      </c>
      <c r="J67" s="25">
        <v>30.5</v>
      </c>
      <c r="K67" s="25">
        <v>30.5</v>
      </c>
      <c r="L67" s="25">
        <v>30.5</v>
      </c>
      <c r="M67" s="25">
        <v>30.5</v>
      </c>
      <c r="N67" s="25">
        <v>30.5</v>
      </c>
      <c r="O67" s="25">
        <v>30.5</v>
      </c>
    </row>
    <row r="68" spans="1:15" s="8" customFormat="1" ht="15.75" customHeight="1">
      <c r="A68" s="40"/>
      <c r="B68" s="15" t="s">
        <v>16</v>
      </c>
      <c r="C68" s="26">
        <f t="shared" si="33"/>
        <v>10405.38</v>
      </c>
      <c r="D68" s="25">
        <f>D67*28.43</f>
        <v>867.115</v>
      </c>
      <c r="E68" s="25">
        <f aca="true" t="shared" si="34" ref="E68:O68">E67*28.43</f>
        <v>867.115</v>
      </c>
      <c r="F68" s="25">
        <f t="shared" si="34"/>
        <v>867.115</v>
      </c>
      <c r="G68" s="25">
        <f t="shared" si="34"/>
        <v>867.115</v>
      </c>
      <c r="H68" s="25">
        <f t="shared" si="34"/>
        <v>867.115</v>
      </c>
      <c r="I68" s="25">
        <f t="shared" si="34"/>
        <v>867.115</v>
      </c>
      <c r="J68" s="25">
        <f t="shared" si="34"/>
        <v>867.115</v>
      </c>
      <c r="K68" s="25">
        <f t="shared" si="34"/>
        <v>867.115</v>
      </c>
      <c r="L68" s="25">
        <f t="shared" si="34"/>
        <v>867.115</v>
      </c>
      <c r="M68" s="25">
        <f t="shared" si="34"/>
        <v>867.115</v>
      </c>
      <c r="N68" s="25">
        <f t="shared" si="34"/>
        <v>867.115</v>
      </c>
      <c r="O68" s="25">
        <f t="shared" si="34"/>
        <v>867.115</v>
      </c>
    </row>
    <row r="69" spans="1:15" s="8" customFormat="1" ht="15.75" customHeight="1">
      <c r="A69" s="58" t="s">
        <v>58</v>
      </c>
      <c r="B69" s="15" t="s">
        <v>5</v>
      </c>
      <c r="C69" s="26">
        <f t="shared" si="33"/>
        <v>73.2</v>
      </c>
      <c r="D69" s="25">
        <v>6.1</v>
      </c>
      <c r="E69" s="25">
        <v>6.1</v>
      </c>
      <c r="F69" s="25">
        <v>6.1</v>
      </c>
      <c r="G69" s="25">
        <v>6.1</v>
      </c>
      <c r="H69" s="25">
        <v>6.1</v>
      </c>
      <c r="I69" s="25">
        <v>6.1</v>
      </c>
      <c r="J69" s="25">
        <v>6.1</v>
      </c>
      <c r="K69" s="25">
        <v>6.1</v>
      </c>
      <c r="L69" s="25">
        <v>6.1</v>
      </c>
      <c r="M69" s="25">
        <v>6.1</v>
      </c>
      <c r="N69" s="25">
        <v>6.1</v>
      </c>
      <c r="O69" s="25">
        <v>6.1</v>
      </c>
    </row>
    <row r="70" spans="1:15" s="8" customFormat="1" ht="18" customHeight="1">
      <c r="A70" s="40"/>
      <c r="B70" s="15" t="s">
        <v>16</v>
      </c>
      <c r="C70" s="26">
        <f t="shared" si="33"/>
        <v>2206.98</v>
      </c>
      <c r="D70" s="25">
        <f>D69*30.15</f>
        <v>183.915</v>
      </c>
      <c r="E70" s="25">
        <f aca="true" t="shared" si="35" ref="E70:O70">E69*30.15</f>
        <v>183.915</v>
      </c>
      <c r="F70" s="25">
        <f t="shared" si="35"/>
        <v>183.915</v>
      </c>
      <c r="G70" s="25">
        <f t="shared" si="35"/>
        <v>183.915</v>
      </c>
      <c r="H70" s="25">
        <f t="shared" si="35"/>
        <v>183.915</v>
      </c>
      <c r="I70" s="25">
        <f t="shared" si="35"/>
        <v>183.915</v>
      </c>
      <c r="J70" s="25">
        <f t="shared" si="35"/>
        <v>183.915</v>
      </c>
      <c r="K70" s="25">
        <f t="shared" si="35"/>
        <v>183.915</v>
      </c>
      <c r="L70" s="25">
        <f t="shared" si="35"/>
        <v>183.915</v>
      </c>
      <c r="M70" s="25">
        <f t="shared" si="35"/>
        <v>183.915</v>
      </c>
      <c r="N70" s="25">
        <f t="shared" si="35"/>
        <v>183.915</v>
      </c>
      <c r="O70" s="25">
        <f t="shared" si="35"/>
        <v>183.915</v>
      </c>
    </row>
    <row r="71" spans="1:15" s="8" customFormat="1" ht="15.75" customHeight="1">
      <c r="A71" s="33" t="s">
        <v>59</v>
      </c>
      <c r="B71" s="15" t="s">
        <v>5</v>
      </c>
      <c r="C71" s="26">
        <f t="shared" si="33"/>
        <v>73.2</v>
      </c>
      <c r="D71" s="25">
        <v>6.1</v>
      </c>
      <c r="E71" s="25">
        <v>6.1</v>
      </c>
      <c r="F71" s="25">
        <v>6.1</v>
      </c>
      <c r="G71" s="25">
        <v>6.1</v>
      </c>
      <c r="H71" s="25">
        <v>6.1</v>
      </c>
      <c r="I71" s="25">
        <v>6.1</v>
      </c>
      <c r="J71" s="25">
        <v>6.1</v>
      </c>
      <c r="K71" s="25">
        <v>6.1</v>
      </c>
      <c r="L71" s="25">
        <v>6.1</v>
      </c>
      <c r="M71" s="25">
        <v>6.1</v>
      </c>
      <c r="N71" s="25">
        <v>6.1</v>
      </c>
      <c r="O71" s="25">
        <v>6.1</v>
      </c>
    </row>
    <row r="72" spans="1:15" s="8" customFormat="1" ht="15.75" customHeight="1">
      <c r="A72" s="40"/>
      <c r="B72" s="15" t="s">
        <v>16</v>
      </c>
      <c r="C72" s="26">
        <f t="shared" si="33"/>
        <v>1977.0100000000002</v>
      </c>
      <c r="D72" s="25">
        <f>D71*35.68</f>
        <v>217.648</v>
      </c>
      <c r="E72" s="25">
        <f>E71*25.92</f>
        <v>158.112</v>
      </c>
      <c r="F72" s="25">
        <f>F71*25.92</f>
        <v>158.112</v>
      </c>
      <c r="G72" s="25">
        <f>G71*25.92</f>
        <v>158.112</v>
      </c>
      <c r="H72" s="25">
        <f>H71*25.92</f>
        <v>158.112</v>
      </c>
      <c r="I72" s="25">
        <f>I71*25.92</f>
        <v>158.112</v>
      </c>
      <c r="J72" s="25">
        <f aca="true" t="shared" si="36" ref="J72:O72">J71*26.47</f>
        <v>161.46699999999998</v>
      </c>
      <c r="K72" s="25">
        <f t="shared" si="36"/>
        <v>161.46699999999998</v>
      </c>
      <c r="L72" s="25">
        <f t="shared" si="36"/>
        <v>161.46699999999998</v>
      </c>
      <c r="M72" s="25">
        <f t="shared" si="36"/>
        <v>161.46699999999998</v>
      </c>
      <c r="N72" s="25">
        <f t="shared" si="36"/>
        <v>161.46699999999998</v>
      </c>
      <c r="O72" s="25">
        <f t="shared" si="36"/>
        <v>161.46699999999998</v>
      </c>
    </row>
    <row r="73" spans="1:15" s="8" customFormat="1" ht="15.75" customHeight="1">
      <c r="A73" s="33" t="s">
        <v>60</v>
      </c>
      <c r="B73" s="15" t="s">
        <v>5</v>
      </c>
      <c r="C73" s="26">
        <f t="shared" si="33"/>
        <v>73.2</v>
      </c>
      <c r="D73" s="25">
        <v>6.1</v>
      </c>
      <c r="E73" s="25">
        <v>6.1</v>
      </c>
      <c r="F73" s="25">
        <v>6.1</v>
      </c>
      <c r="G73" s="25">
        <v>6.1</v>
      </c>
      <c r="H73" s="25">
        <v>6.1</v>
      </c>
      <c r="I73" s="25">
        <v>6.1</v>
      </c>
      <c r="J73" s="25">
        <v>6.1</v>
      </c>
      <c r="K73" s="25">
        <v>6.1</v>
      </c>
      <c r="L73" s="25">
        <v>6.1</v>
      </c>
      <c r="M73" s="25">
        <v>6.1</v>
      </c>
      <c r="N73" s="25">
        <v>6.1</v>
      </c>
      <c r="O73" s="25">
        <v>6.1</v>
      </c>
    </row>
    <row r="74" spans="1:15" s="8" customFormat="1" ht="15.75" customHeight="1">
      <c r="A74" s="40"/>
      <c r="B74" s="15" t="s">
        <v>16</v>
      </c>
      <c r="C74" s="26">
        <f t="shared" si="33"/>
        <v>1899.4790000000003</v>
      </c>
      <c r="D74" s="25">
        <f>D73*22.97</f>
        <v>140.117</v>
      </c>
      <c r="E74" s="25">
        <f>E73*25.92</f>
        <v>158.112</v>
      </c>
      <c r="F74" s="25">
        <f>F73*25.92</f>
        <v>158.112</v>
      </c>
      <c r="G74" s="25">
        <f>G73*25.92</f>
        <v>158.112</v>
      </c>
      <c r="H74" s="25">
        <f>H73*25.92</f>
        <v>158.112</v>
      </c>
      <c r="I74" s="25">
        <f>I73*25.92</f>
        <v>158.112</v>
      </c>
      <c r="J74" s="25">
        <f aca="true" t="shared" si="37" ref="J74:O74">J73*26.47</f>
        <v>161.46699999999998</v>
      </c>
      <c r="K74" s="25">
        <f t="shared" si="37"/>
        <v>161.46699999999998</v>
      </c>
      <c r="L74" s="25">
        <f t="shared" si="37"/>
        <v>161.46699999999998</v>
      </c>
      <c r="M74" s="25">
        <f t="shared" si="37"/>
        <v>161.46699999999998</v>
      </c>
      <c r="N74" s="25">
        <f t="shared" si="37"/>
        <v>161.46699999999998</v>
      </c>
      <c r="O74" s="25">
        <f t="shared" si="37"/>
        <v>161.46699999999998</v>
      </c>
    </row>
    <row r="75" spans="1:15" s="8" customFormat="1" ht="15.75" customHeight="1">
      <c r="A75" s="45" t="s">
        <v>61</v>
      </c>
      <c r="B75" s="16" t="s">
        <v>5</v>
      </c>
      <c r="C75" s="26">
        <f>C67+C69+C71+C73</f>
        <v>585.6</v>
      </c>
      <c r="D75" s="26">
        <f aca="true" t="shared" si="38" ref="D75:O75">D67+D69+D71+D73</f>
        <v>48.800000000000004</v>
      </c>
      <c r="E75" s="26">
        <f t="shared" si="38"/>
        <v>48.800000000000004</v>
      </c>
      <c r="F75" s="26">
        <f t="shared" si="38"/>
        <v>48.800000000000004</v>
      </c>
      <c r="G75" s="26">
        <f t="shared" si="38"/>
        <v>48.800000000000004</v>
      </c>
      <c r="H75" s="26">
        <f t="shared" si="38"/>
        <v>48.800000000000004</v>
      </c>
      <c r="I75" s="26">
        <f t="shared" si="38"/>
        <v>48.800000000000004</v>
      </c>
      <c r="J75" s="26">
        <f t="shared" si="38"/>
        <v>48.800000000000004</v>
      </c>
      <c r="K75" s="26">
        <f t="shared" si="38"/>
        <v>48.800000000000004</v>
      </c>
      <c r="L75" s="26">
        <f t="shared" si="38"/>
        <v>48.800000000000004</v>
      </c>
      <c r="M75" s="26">
        <f t="shared" si="38"/>
        <v>48.800000000000004</v>
      </c>
      <c r="N75" s="26">
        <f t="shared" si="38"/>
        <v>48.800000000000004</v>
      </c>
      <c r="O75" s="26">
        <f t="shared" si="38"/>
        <v>48.800000000000004</v>
      </c>
    </row>
    <row r="76" spans="1:15" s="8" customFormat="1" ht="15.75" customHeight="1">
      <c r="A76" s="46"/>
      <c r="B76" s="16" t="s">
        <v>16</v>
      </c>
      <c r="C76" s="26">
        <f>C68+C70+C72+C74</f>
        <v>16488.849</v>
      </c>
      <c r="D76" s="26">
        <f aca="true" t="shared" si="39" ref="D76:O76">D68+D70+D72+D74</f>
        <v>1408.7949999999998</v>
      </c>
      <c r="E76" s="26">
        <f t="shared" si="39"/>
        <v>1367.2540000000001</v>
      </c>
      <c r="F76" s="26">
        <f t="shared" si="39"/>
        <v>1367.2540000000001</v>
      </c>
      <c r="G76" s="26">
        <f t="shared" si="39"/>
        <v>1367.2540000000001</v>
      </c>
      <c r="H76" s="26">
        <f t="shared" si="39"/>
        <v>1367.2540000000001</v>
      </c>
      <c r="I76" s="26">
        <f t="shared" si="39"/>
        <v>1367.2540000000001</v>
      </c>
      <c r="J76" s="26">
        <f t="shared" si="39"/>
        <v>1373.964</v>
      </c>
      <c r="K76" s="26">
        <f t="shared" si="39"/>
        <v>1373.964</v>
      </c>
      <c r="L76" s="26">
        <f t="shared" si="39"/>
        <v>1373.964</v>
      </c>
      <c r="M76" s="26">
        <f t="shared" si="39"/>
        <v>1373.964</v>
      </c>
      <c r="N76" s="26">
        <f t="shared" si="39"/>
        <v>1373.964</v>
      </c>
      <c r="O76" s="26">
        <f t="shared" si="39"/>
        <v>1373.964</v>
      </c>
    </row>
    <row r="77" spans="1:15" s="10" customFormat="1" ht="12.75" customHeight="1">
      <c r="A77" s="45" t="s">
        <v>40</v>
      </c>
      <c r="B77" s="16" t="s">
        <v>5</v>
      </c>
      <c r="C77" s="26">
        <f>C11+C13+C15+C65+C75</f>
        <v>19736.28</v>
      </c>
      <c r="D77" s="26">
        <f aca="true" t="shared" si="40" ref="D77:O77">D11+D13+D15+D65+D75</f>
        <v>1646.31</v>
      </c>
      <c r="E77" s="26">
        <f t="shared" si="40"/>
        <v>1639.46</v>
      </c>
      <c r="F77" s="26">
        <f t="shared" si="40"/>
        <v>1646.35</v>
      </c>
      <c r="G77" s="26">
        <f t="shared" si="40"/>
        <v>1647.3300000000002</v>
      </c>
      <c r="H77" s="26">
        <f t="shared" si="40"/>
        <v>1645.3400000000001</v>
      </c>
      <c r="I77" s="26">
        <f t="shared" si="40"/>
        <v>1644.33</v>
      </c>
      <c r="J77" s="26">
        <f t="shared" si="40"/>
        <v>1644.3600000000001</v>
      </c>
      <c r="K77" s="26">
        <f t="shared" si="40"/>
        <v>1638.4700000000003</v>
      </c>
      <c r="L77" s="26">
        <f t="shared" si="40"/>
        <v>1646.35</v>
      </c>
      <c r="M77" s="26">
        <f t="shared" si="40"/>
        <v>1646.3400000000001</v>
      </c>
      <c r="N77" s="26">
        <f t="shared" si="40"/>
        <v>1645.33</v>
      </c>
      <c r="O77" s="26">
        <f t="shared" si="40"/>
        <v>1646.31</v>
      </c>
    </row>
    <row r="78" spans="1:15" s="10" customFormat="1" ht="18" customHeight="1">
      <c r="A78" s="46"/>
      <c r="B78" s="16" t="s">
        <v>16</v>
      </c>
      <c r="C78" s="26">
        <f>C12+C14+C16+C66+C76</f>
        <v>584130.7244</v>
      </c>
      <c r="D78" s="26">
        <f aca="true" t="shared" si="41" ref="D78:O78">D12+D14+D16+D66+D76</f>
        <v>48774.807199999996</v>
      </c>
      <c r="E78" s="26">
        <f t="shared" si="41"/>
        <v>48464.2045</v>
      </c>
      <c r="F78" s="26">
        <f t="shared" si="41"/>
        <v>48702.5736</v>
      </c>
      <c r="G78" s="26">
        <f t="shared" si="41"/>
        <v>48730.4508</v>
      </c>
      <c r="H78" s="26">
        <f t="shared" si="41"/>
        <v>48673.8047</v>
      </c>
      <c r="I78" s="26">
        <f t="shared" si="41"/>
        <v>48643.4782</v>
      </c>
      <c r="J78" s="26">
        <f t="shared" si="41"/>
        <v>48691.4922</v>
      </c>
      <c r="K78" s="26">
        <f t="shared" si="41"/>
        <v>48481.5396</v>
      </c>
      <c r="L78" s="26">
        <f t="shared" si="41"/>
        <v>48749.77000000001</v>
      </c>
      <c r="M78" s="26">
        <f t="shared" si="41"/>
        <v>48749.431099999994</v>
      </c>
      <c r="N78" s="26">
        <f t="shared" si="41"/>
        <v>48720.8297</v>
      </c>
      <c r="O78" s="26">
        <f t="shared" si="41"/>
        <v>48748.3428</v>
      </c>
    </row>
    <row r="79" spans="1:15" ht="12.75">
      <c r="A79" s="56"/>
      <c r="B79" s="7"/>
      <c r="C79" s="3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2.75">
      <c r="A80" s="52"/>
      <c r="B80" s="7"/>
      <c r="C80" s="3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2.75">
      <c r="A81" s="52"/>
      <c r="B81" s="7"/>
      <c r="C81" s="3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2.75">
      <c r="A82" s="52"/>
      <c r="B82" s="7"/>
      <c r="C82" s="3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2.75">
      <c r="A83" s="52"/>
      <c r="B83" s="7"/>
      <c r="C83" s="31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2.75">
      <c r="A84" s="52"/>
      <c r="B84" s="7"/>
      <c r="C84" s="3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2.75">
      <c r="A85" s="52"/>
      <c r="B85" s="7"/>
      <c r="C85" s="31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2.75">
      <c r="A86" s="52"/>
      <c r="B86" s="7"/>
      <c r="C86" s="3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2.75">
      <c r="A87" s="52"/>
      <c r="B87" s="7"/>
      <c r="C87" s="31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2.75">
      <c r="A88" s="52"/>
      <c r="B88" s="7"/>
      <c r="C88" s="31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12.75">
      <c r="A89" s="52"/>
      <c r="B89" s="7"/>
      <c r="C89" s="31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12.75">
      <c r="A90" s="52"/>
      <c r="B90" s="7"/>
      <c r="C90" s="3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12.75">
      <c r="A91" s="52"/>
      <c r="B91" s="7"/>
      <c r="C91" s="31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2.75">
      <c r="A92" s="52"/>
      <c r="B92" s="7"/>
      <c r="C92" s="3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12.75">
      <c r="A93" s="52"/>
      <c r="B93" s="7"/>
      <c r="C93" s="31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12.75">
      <c r="A94" s="52"/>
      <c r="B94" s="7"/>
      <c r="C94" s="31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12.75">
      <c r="A95" s="52"/>
      <c r="B95" s="7"/>
      <c r="C95" s="31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ht="12.75">
      <c r="A96" s="52"/>
      <c r="B96" s="7"/>
      <c r="C96" s="31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ht="12.75">
      <c r="A97" s="52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</sheetData>
  <sheetProtection/>
  <mergeCells count="66">
    <mergeCell ref="A119:A120"/>
    <mergeCell ref="A13:A14"/>
    <mergeCell ref="A15:A16"/>
    <mergeCell ref="A17:A18"/>
    <mergeCell ref="A47:A48"/>
    <mergeCell ref="A115:A116"/>
    <mergeCell ref="A117:A118"/>
    <mergeCell ref="A111:A112"/>
    <mergeCell ref="A81:A82"/>
    <mergeCell ref="A83:A84"/>
    <mergeCell ref="A85:A86"/>
    <mergeCell ref="A93:A94"/>
    <mergeCell ref="A33:A34"/>
    <mergeCell ref="A89:A90"/>
    <mergeCell ref="A21:A22"/>
    <mergeCell ref="A29:A30"/>
    <mergeCell ref="A31:A32"/>
    <mergeCell ref="A71:A72"/>
    <mergeCell ref="A69:A70"/>
    <mergeCell ref="A75:A76"/>
    <mergeCell ref="A113:A114"/>
    <mergeCell ref="A99:A100"/>
    <mergeCell ref="A103:A104"/>
    <mergeCell ref="A101:A102"/>
    <mergeCell ref="A105:A106"/>
    <mergeCell ref="A91:A92"/>
    <mergeCell ref="A97:A98"/>
    <mergeCell ref="A107:A108"/>
    <mergeCell ref="A109:A110"/>
    <mergeCell ref="A95:A96"/>
    <mergeCell ref="C3:O3"/>
    <mergeCell ref="C7:P7"/>
    <mergeCell ref="D9:O9"/>
    <mergeCell ref="C4:P4"/>
    <mergeCell ref="C5:P5"/>
    <mergeCell ref="A79:A80"/>
    <mergeCell ref="A37:A38"/>
    <mergeCell ref="A53:A54"/>
    <mergeCell ref="A65:A66"/>
    <mergeCell ref="A61:A62"/>
    <mergeCell ref="C6:O6"/>
    <mergeCell ref="A51:A52"/>
    <mergeCell ref="A45:A46"/>
    <mergeCell ref="A87:A88"/>
    <mergeCell ref="A77:A78"/>
    <mergeCell ref="A59:A60"/>
    <mergeCell ref="A63:A64"/>
    <mergeCell ref="A41:A42"/>
    <mergeCell ref="A43:A44"/>
    <mergeCell ref="A67:A68"/>
    <mergeCell ref="B9:B10"/>
    <mergeCell ref="C9:C10"/>
    <mergeCell ref="K1:S1"/>
    <mergeCell ref="A39:A40"/>
    <mergeCell ref="A35:A36"/>
    <mergeCell ref="A2:S2"/>
    <mergeCell ref="A19:A20"/>
    <mergeCell ref="A25:A26"/>
    <mergeCell ref="A27:A28"/>
    <mergeCell ref="A23:A24"/>
    <mergeCell ref="A49:A50"/>
    <mergeCell ref="A57:A58"/>
    <mergeCell ref="A55:A56"/>
    <mergeCell ref="A9:A10"/>
    <mergeCell ref="A73:A74"/>
    <mergeCell ref="A11:A12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2015-08-25T02:59:45Z</cp:lastPrinted>
  <dcterms:created xsi:type="dcterms:W3CDTF">2008-06-30T21:40:19Z</dcterms:created>
  <dcterms:modified xsi:type="dcterms:W3CDTF">2015-08-26T22:12:38Z</dcterms:modified>
  <cp:category/>
  <cp:version/>
  <cp:contentType/>
  <cp:contentStatus/>
</cp:coreProperties>
</file>